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<sst xmlns="http://schemas.openxmlformats.org/spreadsheetml/2006/main" count="115" uniqueCount="102">
  <si>
    <t>ASX Limited (ASX.AX)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</si>
  <si>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</si>
  <si>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</si>
  <si>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</si>
  <si>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</si>
  <si>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</si>
  <si>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</si>
  <si>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</si>
  <si>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</si>
  <si>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</si>
  <si>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</si>
  <si>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</si>
  <si>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</si>
  <si>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</si>
  <si>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</si>
  <si>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</si>
  <si>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</si>
  <si>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</si>
  <si>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</si>
  <si>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</si>
  <si>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</si>
  <si>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</si>
  <si>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Implied cost of debt of 101.3% is not a credible funding cost, so risk-free + 2bp is assumed instead. Interest expense and reported debt are measuring different things - common for banks, whose interest expense includes deposits that total debt excludes.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</si>
  <si>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</si>
  <si>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</si>
  <si>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</si>
  <si>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</si>
  <si>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</si>
  <si>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</si>
  <si>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</si>
  <si>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</si>
  <si>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</si>
  <si>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</si>
  <si>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</si>
  <si>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</si>
  <si>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</si>
  <si>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</si>
  <si>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</si>
  <si>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</si>
  <si>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</si>
  <si>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</si>
  <si>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</si>
  <si>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</si>
  <si>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</si>
  <si>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</si>
  <si>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</si>
  <si>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</si>
  <si>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</si>
  <si>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</si>
  <si>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</si>
  <si>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</si>
  <si>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</si>
  <si>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</si>
  <si>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</si>
  <si>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</si>
  <si>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</si>
  <si>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</si>
  <si>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</si>
  <si>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</si>
  <si>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</si>
  <si>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</si>
  <si>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</si>
  <si>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</si>
  <si>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</si>
  <si>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</si>
  <si>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</si>
  <si>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</si>
  <si>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</si>
  <si>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</si>
  <si>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</si>
  <si>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</si>
  <si>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</si>
  <si>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</si>
  <si>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</si>
  <si>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</si>
  <si>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</si>
  <si>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</si>
  <si>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</si>
  <si>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</si>
  <si>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</si>
  <si>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</si>
  <si>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</si>
  <si>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</si>
  <si>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</si>
  <si>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</si>
  <si>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</si>
  <si>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</si>
  <si>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</si>
  <si>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</si>
  <si>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derived</t>
  </si>
  <si>
    <t>Change in working 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</si>
  <si>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</si>
  <si>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</si>
  <si>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</si>
  <si>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</si>
  <si>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</si>
  <si>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</si>
  <si>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</si>
  <si>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</si>
  <si>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Reported capital expenditure averages just 0.00% of revenue, which is too low to be the company's real investment - property trusts and similar structures invest through lines that are not reported as capex. Capex has been set to 4.35%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</si>
  <si>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0.9x sits outside a defensible 3-20x band, so the exit multiple is capped at 3.0x.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</si>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</sst>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0.077365774635062</v>
      </c>
    </row>
    <row r="7" spans="1:2" x14ac:dyDescent="0.25">
      <c r="A7" t="s">
        <v>5</v>
      </c>
      <c r="B7" s="6">
        <v>0.5789440496392799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0.04348414611255609</v>
      </c>
    </row>
    <row r="10" spans="1:2" x14ac:dyDescent="0.25">
      <c r="A10" t="s">
        <v>8</v>
      </c>
      <c r="B10" s="6">
        <v>0.04348414611255609</v>
      </c>
    </row>
    <row r="11" spans="1:2" x14ac:dyDescent="0.25">
      <c r="A11" t="s">
        <v>9</v>
      </c>
      <c r="B11" s="6">
        <v>0.17792207792207793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</v>
      </c>
    </row>
    <row r="14" spans="1:3" x14ac:dyDescent="0.25">
      <c r="A14" t="s">
        <v>12</v>
      </c>
      <c r="B14" s="6">
        <v>0.11223600380861236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0.54574</v>
      </c>
      <c r="C19" s="8" t="s">
        <v>19</v>
      </c>
    </row>
    <row r="20" spans="1:2" x14ac:dyDescent="0.25">
      <c r="A20" t="s">
        <v>20</v>
      </c>
      <c r="B20" s="10">
        <f>B17+B19*B18</f>
        <v>0.0862244</v>
      </c>
    </row>
    <row r="21" spans="1:3" x14ac:dyDescent="0.25">
      <c r="A21" t="s">
        <v>21</v>
      </c>
      <c r="B21" s="6">
        <v>0.07348</v>
      </c>
      <c r="C21" s="8" t="s">
        <v>22</v>
      </c>
    </row>
    <row r="22" spans="1:2" x14ac:dyDescent="0.25">
      <c r="A22" t="s">
        <v>23</v>
      </c>
      <c r="B22" s="11">
        <v>10890190848</v>
      </c>
    </row>
    <row r="23" spans="1:2" x14ac:dyDescent="0.25">
      <c r="A23" t="s">
        <v>24</v>
      </c>
      <c r="B23" s="11">
        <v>490200000</v>
      </c>
    </row>
    <row r="24" spans="1:2" x14ac:dyDescent="0.25">
      <c r="A24" t="s">
        <v>25</v>
      </c>
      <c r="B24" s="10">
        <f>B22/(B22+B23)</f>
        <v>0.9569259082093697</v>
      </c>
    </row>
    <row r="25" spans="1:2" x14ac:dyDescent="0.25">
      <c r="A25" t="s">
        <v>26</v>
      </c>
      <c r="B25" s="10">
        <f>1-B24</f>
        <v>0.043074091790630264</v>
      </c>
    </row>
    <row r="26" spans="1:2" x14ac:dyDescent="0.25">
      <c r="A26" t="s">
        <v>27</v>
      </c>
      <c r="B26" s="12">
        <f>B24*B20+B25*B21*(1-B8)</f>
        <v>0.08472592126515084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1270400000</v>
      </c>
      <c r="C29" s="8" t="s">
        <v>30</v>
      </c>
    </row>
    <row r="30" spans="1:2" x14ac:dyDescent="0.25">
      <c r="A30" t="s">
        <v>31</v>
      </c>
      <c r="B30" s="11">
        <v>-10156500000</v>
      </c>
    </row>
    <row r="31" spans="1:2" x14ac:dyDescent="0.25">
      <c r="A31" t="s">
        <v>32</v>
      </c>
      <c r="B31" s="13">
        <v>194582665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0.077365774635062</v>
      </c>
      <c r="C5" s="10">
        <f>Assumptions!B6</f>
        <v>0.077365774635062</v>
      </c>
      <c r="D5" s="10">
        <f>Assumptions!B6</f>
        <v>0.077365774635062</v>
      </c>
      <c r="E5" s="10">
        <f>Assumptions!B6</f>
        <v>0.077365774635062</v>
      </c>
      <c r="F5" s="10">
        <f>Assumptions!B6</f>
        <v>0.077365774635062</v>
      </c>
    </row>
    <row r="6" spans="1:6" x14ac:dyDescent="0.25">
      <c r="A6" t="s">
        <v>43</v>
      </c>
      <c r="B6" s="18">
        <f>Assumptions!B29*(1+B5)</f>
        <v>1368685480.0963829</v>
      </c>
      <c r="C6" s="18">
        <f>B6*(1+C5)</f>
        <v>1474574892.4958012</v>
      </c>
      <c r="D6" s="18">
        <f>C6*(1+D5)</f>
        <v>1588656521.3111522</v>
      </c>
      <c r="E6" s="18">
        <f>D6*(1+E5)</f>
        <v>1711564163.7114325</v>
      </c>
      <c r="F6" s="18">
        <f>E6*(1+F5)</f>
        <v>1843980651.0745795</v>
      </c>
    </row>
    <row r="7" spans="1:6" x14ac:dyDescent="0.25">
      <c r="A7" t="s">
        <v>5</v>
      </c>
      <c r="B7" s="10">
        <f>Assumptions!B7</f>
        <v>0.5789440496392799</v>
      </c>
      <c r="C7" s="10">
        <f>Assumptions!B7</f>
        <v>0.5789440496392799</v>
      </c>
      <c r="D7" s="10">
        <f>Assumptions!B7</f>
        <v>0.5789440496392799</v>
      </c>
      <c r="E7" s="10">
        <f>Assumptions!B7</f>
        <v>0.5789440496392799</v>
      </c>
      <c r="F7" s="10">
        <f>Assumptions!B7</f>
        <v>0.5789440496392799</v>
      </c>
    </row>
    <row r="8" spans="1:6" x14ac:dyDescent="0.25">
      <c r="A8" t="s">
        <v>44</v>
      </c>
      <c r="B8" s="18">
        <f>B6*B7</f>
        <v>792392314.529482</v>
      </c>
      <c r="C8" s="18">
        <f>C6*C7</f>
        <v>853696359.757925</v>
      </c>
      <c r="D8" s="18">
        <f>D6*D7</f>
        <v>919743239.9337295</v>
      </c>
      <c r="E8" s="18">
        <f>E6*E7</f>
        <v>990899888.1565642</v>
      </c>
      <c r="F8" s="18">
        <f>F6*F7</f>
        <v>1067561625.589593</v>
      </c>
    </row>
    <row r="9" spans="1:6" x14ac:dyDescent="0.25">
      <c r="A9" t="s">
        <v>45</v>
      </c>
      <c r="B9" s="18">
        <f>B8*(1-Assumptions!B8)</f>
        <v>554674620.1706374</v>
      </c>
      <c r="C9" s="18">
        <f>C8*(1-Assumptions!B8)</f>
        <v>597587451.8305475</v>
      </c>
      <c r="D9" s="18">
        <f>D8*(1-Assumptions!B8)</f>
        <v>643820267.9536107</v>
      </c>
      <c r="E9" s="18">
        <f>E8*(1-Assumptions!B8)</f>
        <v>693629921.709595</v>
      </c>
      <c r="F9" s="18">
        <f>F8*(1-Assumptions!B8)</f>
        <v>747293137.9127151</v>
      </c>
    </row>
    <row r="10" spans="1:6" x14ac:dyDescent="0.25">
      <c r="A10" t="s">
        <v>46</v>
      </c>
      <c r="B10" s="18">
        <f>B6*Assumptions!B9</f>
        <v>59516119.398645096</v>
      </c>
      <c r="C10" s="18">
        <f>C6*Assumptions!B9</f>
        <v>64120630.079194106</v>
      </c>
      <c r="D10" s="18">
        <f>D6*Assumptions!B9</f>
        <v>69081372.29535922</v>
      </c>
      <c r="E10" s="18">
        <f>E6*Assumptions!B9</f>
        <v>74425906.1758428</v>
      </c>
      <c r="F10" s="18">
        <f>F6*Assumptions!B9</f>
        <v>80183924.06005332</v>
      </c>
    </row>
    <row r="11" spans="1:6" x14ac:dyDescent="0.25">
      <c r="A11" t="s">
        <v>47</v>
      </c>
      <c r="B11" s="18">
        <f>-B6*Assumptions!B10</f>
        <v>-59516119.398645096</v>
      </c>
      <c r="C11" s="18">
        <f>-C6*Assumptions!B10</f>
        <v>-64120630.079194106</v>
      </c>
      <c r="D11" s="18">
        <f>-D6*Assumptions!B10</f>
        <v>-69081372.29535922</v>
      </c>
      <c r="E11" s="18">
        <f>-E6*Assumptions!B10</f>
        <v>-74425906.1758428</v>
      </c>
      <c r="F11" s="18">
        <f>-F6*Assumptions!B10</f>
        <v>-80183924.06005332</v>
      </c>
    </row>
    <row r="12" spans="1:6" x14ac:dyDescent="0.25">
      <c r="A12" t="s">
        <v>48</v>
      </c>
      <c r="B12" s="18">
        <f>-(B6-Assumptions!B29)*Assumptions!B11</f>
        <v>-17487156.84831747</v>
      </c>
      <c r="C12" s="18">
        <f>-(C6-B6)*Assumptions!B11</f>
        <v>-18840064.284052357</v>
      </c>
      <c r="D12" s="18">
        <f>-(D6-C6)*Assumptions!B11</f>
        <v>-20297640.451562453</v>
      </c>
      <c r="E12" s="18">
        <f>-(E6-D6)*Assumptions!B11</f>
        <v>-21867983.12836155</v>
      </c>
      <c r="F12" s="18">
        <f>-(F6-E6)*Assumptions!B11</f>
        <v>-23559816.58279369</v>
      </c>
    </row>
    <row r="13" spans="1:6" x14ac:dyDescent="0.25">
      <c r="A13" s="19" t="s">
        <v>49</v>
      </c>
      <c r="B13" s="20">
        <f>B9+B10+B11+B12</f>
        <v>537187463.3223199</v>
      </c>
      <c r="C13" s="20">
        <f>C9+C10+C11+C12</f>
        <v>578747387.5464951</v>
      </c>
      <c r="D13" s="20">
        <f>D9+D10+D11+D12</f>
        <v>623522627.5020483</v>
      </c>
      <c r="E13" s="20">
        <f>E9+E10+E11+E12</f>
        <v>671761938.5812334</v>
      </c>
      <c r="F13" s="20">
        <f>F9+F10+F11+F12</f>
        <v>723733321.3299214</v>
      </c>
    </row>
    <row r="14" spans="1:6" x14ac:dyDescent="0.25">
      <c r="A14" t="s">
        <v>50</v>
      </c>
      <c r="B14" s="21">
        <f>1/(1+Assumptions!$B$26)^(1-0.5*Assumptions!$B$32)</f>
        <v>0.9601519997540414</v>
      </c>
      <c r="C14" s="21">
        <f>1/(1+Assumptions!$B$26)^(2-0.5*Assumptions!$B$32)</f>
        <v>0.88515631546279</v>
      </c>
      <c r="D14" s="21">
        <f>1/(1+Assumptions!$B$26)^(3-0.5*Assumptions!$B$32)</f>
        <v>0.8160184043821906</v>
      </c>
      <c r="E14" s="21">
        <f>1/(1+Assumptions!$B$26)^(4-0.5*Assumptions!$B$32)</f>
        <v>0.752280726757633</v>
      </c>
      <c r="F14" s="21">
        <f>1/(1+Assumptions!$B$26)^(5-0.5*Assumptions!$B$32)</f>
        <v>0.6935214804125117</v>
      </c>
    </row>
    <row r="15" spans="1:6" x14ac:dyDescent="0.25">
      <c r="A15" s="19" t="s">
        <v>51</v>
      </c>
      <c r="B15" s="20">
        <f>B13*B14</f>
        <v>515781617.1517262</v>
      </c>
      <c r="C15" s="20">
        <f>C13*C14</f>
        <v>512281905.14437103</v>
      </c>
      <c r="D15" s="20">
        <f>D13*D14</f>
        <v>508805939.59041244</v>
      </c>
      <c r="E15" s="20">
        <f>E13*E14</f>
        <v>505353559.3640067</v>
      </c>
      <c r="F15" s="20">
        <f>F13*F14</f>
        <v>501924604.4325911</v>
      </c>
    </row>
    <row r="17" spans="1:2" x14ac:dyDescent="0.25">
      <c r="A17" s="22" t="s">
        <v>52</v>
      </c>
      <c r="B17" s="23">
        <f>SUM(B15:F15)</f>
        <v>2544147625.6831074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723733321.3299214</v>
      </c>
    </row>
    <row r="5" spans="1:2" x14ac:dyDescent="0.25">
      <c r="A5" t="s">
        <v>56</v>
      </c>
      <c r="B5" s="18">
        <f>IF(Assumptions!$B$33=0,B4,B4-Forecast!F11-Forecast!F10-Forecast!F12)</f>
        <v>747293137.9127151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0.22274492276676766</v>
      </c>
    </row>
    <row r="7" spans="1:2" x14ac:dyDescent="0.25">
      <c r="A7" t="s">
        <v>58</v>
      </c>
      <c r="B7" s="18">
        <f>-MAX(Forecast!F9,0)*B6</f>
        <v>-166455752.28850317</v>
      </c>
    </row>
    <row r="8" spans="1:2" x14ac:dyDescent="0.25">
      <c r="A8" t="s">
        <v>59</v>
      </c>
      <c r="B8" s="18">
        <f>IF(OR(Assumptions!$B$33=0,Assumptions!B12&lt;=0),B5,MAX(B5+B7,0))</f>
        <v>580837385.6242119</v>
      </c>
    </row>
    <row r="9" spans="1:2" x14ac:dyDescent="0.25">
      <c r="A9" t="s">
        <v>60</v>
      </c>
      <c r="B9" s="18">
        <f>B8*(1+Assumptions!B12)/(Assumptions!B26-Assumptions!B12)</f>
        <v>9968173075.501802</v>
      </c>
    </row>
    <row r="10" spans="1:2" x14ac:dyDescent="0.25">
      <c r="A10" t="s">
        <v>61</v>
      </c>
      <c r="B10" s="18">
        <f>B9/(1+Assumptions!B26)^(5-0.5*Assumptions!B32)</f>
        <v>6913142148.33015</v>
      </c>
    </row>
    <row r="11" spans="1:2" x14ac:dyDescent="0.25">
      <c r="A11" t="s">
        <v>62</v>
      </c>
      <c r="B11" s="18">
        <f>Forecast!B17+B10</f>
        <v>9457289774.013256</v>
      </c>
    </row>
    <row r="12" spans="1:2" x14ac:dyDescent="0.25">
      <c r="A12" t="s">
        <v>63</v>
      </c>
      <c r="B12" s="18">
        <f>-Assumptions!B30</f>
        <v>10156500000</v>
      </c>
    </row>
    <row r="13" spans="1:2" x14ac:dyDescent="0.25">
      <c r="A13" t="s">
        <v>64</v>
      </c>
      <c r="B13" s="18">
        <f>B11+B12</f>
        <v>19613789774.013256</v>
      </c>
    </row>
    <row r="14" spans="1:2" x14ac:dyDescent="0.25">
      <c r="A14" s="19" t="s">
        <v>65</v>
      </c>
      <c r="B14" s="24">
        <f>B13/Assumptions!B31</f>
        <v>100.79926582367065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1147745549.6496463</v>
      </c>
    </row>
    <row r="18" spans="1:2" x14ac:dyDescent="0.25">
      <c r="A18" t="s">
        <v>60</v>
      </c>
      <c r="B18" s="18">
        <f>B17*Assumptions!B13</f>
        <v>3443236648.948939</v>
      </c>
    </row>
    <row r="19" spans="1:2" x14ac:dyDescent="0.25">
      <c r="A19" t="s">
        <v>61</v>
      </c>
      <c r="B19" s="18">
        <f>B18/(1+Assumptions!B26)^(5-0.5*Assumptions!B32)</f>
        <v>2387958578.189684</v>
      </c>
    </row>
    <row r="20" spans="1:2" x14ac:dyDescent="0.25">
      <c r="A20" t="s">
        <v>62</v>
      </c>
      <c r="B20" s="18">
        <f>Forecast!B17+B19</f>
        <v>4932106203.872791</v>
      </c>
    </row>
    <row r="21" spans="1:2" x14ac:dyDescent="0.25">
      <c r="A21" t="s">
        <v>63</v>
      </c>
      <c r="B21" s="18">
        <f>-Assumptions!B30</f>
        <v>10156500000</v>
      </c>
    </row>
    <row r="22" spans="1:2" x14ac:dyDescent="0.25">
      <c r="A22" t="s">
        <v>64</v>
      </c>
      <c r="B22" s="18">
        <f>B20+B21</f>
        <v>15088606203.872791</v>
      </c>
    </row>
    <row r="23" spans="1:2" x14ac:dyDescent="0.25">
      <c r="A23" s="19" t="s">
        <v>65</v>
      </c>
      <c r="B23" s="25">
        <f>B22/Assumptions!B31</f>
        <v>77.5434245587745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55.73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100.79926582367065</v>
      </c>
    </row>
    <row r="29" spans="1:2" x14ac:dyDescent="0.25">
      <c r="A29" s="19" t="s">
        <v>73</v>
      </c>
      <c r="B29" s="12">
        <f>B28/B26-1</f>
        <v>0.8087074434536274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0.064726</v>
      </c>
      <c r="B5" s="31">
        <v>117.10978254924352</v>
      </c>
      <c r="C5" s="31">
        <v>120.17329845333137</v>
      </c>
      <c r="D5" s="31">
        <v>123.97549852412065</v>
      </c>
      <c r="E5" s="31">
        <v>128.8354596060657</v>
      </c>
      <c r="F5" s="31">
        <v>135.28693717139075</v>
      </c>
    </row>
    <row r="6" spans="1:6" x14ac:dyDescent="0.25">
      <c r="A6" s="30">
        <v>0.074726</v>
      </c>
      <c r="B6" s="31">
        <v>106.4601077605434</v>
      </c>
      <c r="C6" s="31">
        <v>108.1095237754999</v>
      </c>
      <c r="D6" s="31">
        <v>110.06576352980235</v>
      </c>
      <c r="E6" s="31">
        <v>112.43172815680032</v>
      </c>
      <c r="F6" s="31">
        <v>115.36212422374021</v>
      </c>
    </row>
    <row r="7" spans="1:6" x14ac:dyDescent="0.25">
      <c r="A7" s="30">
        <v>0.084726</v>
      </c>
      <c r="B7" s="31">
        <v>98.86143384656692</v>
      </c>
      <c r="C7" s="31">
        <v>99.76464018508452</v>
      </c>
      <c r="D7" s="32">
        <v>100.79920502391731</v>
      </c>
      <c r="E7" s="31">
        <v>102.00113277604503</v>
      </c>
      <c r="F7" s="31">
        <v>103.4209089761864</v>
      </c>
    </row>
    <row r="8" spans="1:6" x14ac:dyDescent="0.25">
      <c r="A8" s="30">
        <v>0.094726</v>
      </c>
      <c r="B8" s="31">
        <v>93.16593462707465</v>
      </c>
      <c r="C8" s="31">
        <v>93.64611717676557</v>
      </c>
      <c r="D8" s="31">
        <v>94.17883795430647</v>
      </c>
      <c r="E8" s="31">
        <v>94.77627249067021</v>
      </c>
      <c r="F8" s="31">
        <v>95.45467344604404</v>
      </c>
    </row>
    <row r="9" spans="1:6" x14ac:dyDescent="0.25">
      <c r="A9" s="30">
        <v>0.104726</v>
      </c>
      <c r="B9" s="31">
        <v>88.73747074077076</v>
      </c>
      <c r="C9" s="31">
        <v>88.96603247779048</v>
      </c>
      <c r="D9" s="31">
        <v>89.20955446352967</v>
      </c>
      <c r="E9" s="31">
        <v>89.47103971876814</v>
      </c>
      <c r="F9" s="31">
        <v>89.7543526419009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1270400000</v>
      </c>
      <c r="C5" s="18">
        <v>1128000000</v>
      </c>
      <c r="D5" s="18">
        <v>1051000000</v>
      </c>
      <c r="E5" s="18">
        <v>1015900000</v>
      </c>
      <c r="F5" s="8" t="s">
        <v>84</v>
      </c>
    </row>
    <row r="6" spans="1:6" x14ac:dyDescent="0.25">
      <c r="A6" t="s">
        <v>44</v>
      </c>
      <c r="B6" s="18">
        <v>705500000</v>
      </c>
      <c r="C6" s="18">
        <v>643400000</v>
      </c>
      <c r="D6" s="18">
        <v>614700000</v>
      </c>
      <c r="E6" s="18">
        <v>614800000</v>
      </c>
      <c r="F6" s="8" t="s">
        <v>85</v>
      </c>
    </row>
    <row r="7" spans="1:6" x14ac:dyDescent="0.25">
      <c r="A7" t="s">
        <v>86</v>
      </c>
      <c r="B7" s="18">
        <v>68200000</v>
      </c>
      <c r="C7" s="18">
        <v>49300000</v>
      </c>
      <c r="D7" s="18">
        <v>40000000</v>
      </c>
      <c r="E7" s="18">
        <v>39100000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89</v>
      </c>
    </row>
    <row r="9" spans="1:6" x14ac:dyDescent="0.25">
      <c r="A9" t="s">
        <v>90</v>
      </c>
      <c r="B9" s="18">
        <v>50600000</v>
      </c>
      <c r="C9" s="18">
        <v>13700000</v>
      </c>
      <c r="D9" s="18">
        <v>2400000</v>
      </c>
      <c r="E9" s="18">
        <v>0</v>
      </c>
      <c r="F9" s="8" t="s">
        <v>89</v>
      </c>
    </row>
    <row r="10" spans="1:6" x14ac:dyDescent="0.25">
      <c r="A10" t="s">
        <v>91</v>
      </c>
      <c r="B10" s="18">
        <v>490200000</v>
      </c>
      <c r="C10" s="18">
        <v>310900000</v>
      </c>
      <c r="D10" s="18">
        <v>334300000</v>
      </c>
      <c r="E10" s="18">
        <v>78600000</v>
      </c>
      <c r="F10" s="8" t="s">
        <v>92</v>
      </c>
    </row>
    <row r="11" spans="1:6" x14ac:dyDescent="0.25">
      <c r="A11" t="s">
        <v>93</v>
      </c>
      <c r="B11" s="18">
        <v>10646700000</v>
      </c>
      <c r="C11" s="18">
        <v>13903800000</v>
      </c>
      <c r="D11" s="18">
        <v>13416700000</v>
      </c>
      <c r="E11" s="18">
        <v>13511300000</v>
      </c>
      <c r="F11" s="8" t="s">
        <v>94</v>
      </c>
    </row>
    <row r="12" spans="1:6" x14ac:dyDescent="0.25">
      <c r="A12" t="s">
        <v>32</v>
      </c>
      <c r="B12" s="34">
        <v>194582665</v>
      </c>
      <c r="C12" s="34">
        <v>193994206</v>
      </c>
      <c r="D12" s="34">
        <v>193673190</v>
      </c>
      <c r="E12" s="34">
        <v>193579896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22" customHeight="1" spans="1:6" x14ac:dyDescent="0.25">
      <c r="A17" s="35" t="s">
        <v>98</v>
      </c>
      <c r="B17" s="35"/>
      <c r="C17" s="35"/>
      <c r="D17" s="35"/>
      <c r="E17" s="35"/>
      <c r="F17" s="35"/>
    </row>
    <row r="18" ht="86" customHeight="1" spans="1:6" x14ac:dyDescent="0.25">
      <c r="A18" s="35" t="s">
        <v>99</v>
      </c>
      <c r="B18" s="35"/>
      <c r="C18" s="35"/>
      <c r="D18" s="35"/>
      <c r="E18" s="35"/>
      <c r="F18" s="35"/>
    </row>
    <row r="19" ht="38" customHeight="1" spans="1:6" x14ac:dyDescent="0.25">
      <c r="A19" s="35" t="s">
        <v>100</v>
      </c>
      <c r="B19" s="35"/>
      <c r="C19" s="35"/>
      <c r="D19" s="35"/>
      <c r="E19" s="35"/>
      <c r="F19" s="35"/>
    </row>
    <row r="21" spans="1:1" x14ac:dyDescent="0.25">
      <c r="A21" s="36" t="s">
        <v>101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2026-09-19T00:06:20Z</dcterms:modified>
</cp:coreProperties>
</file>