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<sst xmlns="http://schemas.openxmlformats.org/spreadsheetml/2006/main" count="114" uniqueCount="102">
  <si>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Evolution AB (publ) (EVO.ST)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</si>
  <si>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</si>
  <si>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</si>
  <si>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</si>
  <si>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</si>
  <si>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</si>
  <si>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</si>
  <si>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</si>
  <si>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</si>
  <si>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</si>
  <si>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</si>
  <si>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</si>
  <si>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</si>
  <si>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</si>
  <si>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</si>
  <si>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</si>
  <si>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</si>
  <si>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</si>
  <si>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</si>
  <si>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</si>
  <si>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</si>
  <si>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</si>
  <si>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</si>
  <si>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</si>
  <si>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</si>
  <si>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</si>
  <si>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</si>
  <si>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</si>
  <si>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</si>
  <si>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</si>
  <si>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</si>
  <si>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</si>
  <si>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</si>
  <si>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</si>
  <si>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</si>
  <si>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</si>
  <si>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</si>
  <si>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</si>
  <si>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</si>
  <si>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</si>
  <si>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</si>
  <si>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</si>
  <si>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</si>
  <si>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</si>
  <si>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</si>
  <si>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</si>
  <si>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</si>
  <si>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</si>
  <si>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</si>
  <si>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</si>
  <si>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</si>
  <si>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</si>
  <si>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</si>
  <si>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</si>
  <si>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</si>
  <si>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</si>
  <si>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</si>
  <si>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</si>
  <si>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</si>
  <si>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</si>
  <si>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</si>
  <si>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</si>
  <si>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</si>
  <si>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</si>
  <si>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</si>
  <si>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</si>
  <si>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</si>
  <si>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</si>
  <si>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</si>
  <si>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</si>
  <si>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EUR to SEK</t>
  </si>
  <si>
    <t>EUR/SEK at 11.2866</t>
  </si>
  <si>
    <t>Value per share (SEK)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</si>
  <si>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</si>
  <si>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</si>
  <si>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</si>
  <si>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</si>
  <si>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</si>
  <si>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</si>
  <si>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</si>
  <si>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</si>
  <si>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</si>
  <si>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</si>
  <si>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</si>
  <si>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</si>
  <si>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</si>
  <si>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</si>
  <si>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</si>
  <si>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</si>
  <si>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</si>
  <si>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</si>
  <si>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</si>
  <si>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</si>
  <si>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</si>
  <si>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</si>
  <si>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</si>
  <si>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</si>
  <si>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</si>
  <si>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SEK. Modelled in EUR, converted at the end.</t>
  </si>
  <si>
    <t>Note: Risk-free rate is an assumption: USD assumption - no free live source available for this market.</t>
  </si>
  <si>
    <t>Current EV/EBITDA of 116.1x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</si>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</sst>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0.12362369300807097</v>
      </c>
    </row>
    <row r="7" spans="1:2" x14ac:dyDescent="0.25">
      <c r="A7" t="s">
        <v>5</v>
      </c>
      <c r="B7" s="6">
        <v>0.6142400451301855</v>
      </c>
    </row>
    <row r="8" spans="1:2" x14ac:dyDescent="0.25">
      <c r="A8" t="s">
        <v>6</v>
      </c>
      <c r="B8" s="6">
        <v>0.10260076518802413</v>
      </c>
    </row>
    <row r="9" spans="1:2" x14ac:dyDescent="0.25">
      <c r="A9" t="s">
        <v>7</v>
      </c>
      <c r="B9" s="6">
        <v>0.07115134707695175</v>
      </c>
    </row>
    <row r="10" spans="1:2" x14ac:dyDescent="0.25">
      <c r="A10" t="s">
        <v>8</v>
      </c>
      <c r="B10" s="6">
        <v>0.06260637700813308</v>
      </c>
    </row>
    <row r="11" spans="1:2" x14ac:dyDescent="0.25">
      <c r="A11" t="s">
        <v>9</v>
      </c>
      <c r="B11" s="6">
        <v>0.22261838145218615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0.26069289584207656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0.8204400000000001</v>
      </c>
      <c r="C19" s="8" t="s">
        <v>19</v>
      </c>
    </row>
    <row r="20" spans="1:2" x14ac:dyDescent="0.25">
      <c r="A20" t="s">
        <v>20</v>
      </c>
      <c r="B20" s="10">
        <f>B17+B19*B18</f>
        <v>0.09532860000000001</v>
      </c>
    </row>
    <row r="21" spans="1:3" x14ac:dyDescent="0.25">
      <c r="A21" t="s">
        <v>21</v>
      </c>
      <c r="B21" s="6">
        <v>0.06001190927299302</v>
      </c>
      <c r="C21" s="8" t="s">
        <v>22</v>
      </c>
    </row>
    <row r="22" spans="1:2" x14ac:dyDescent="0.25">
      <c r="A22" t="s">
        <v>23</v>
      </c>
      <c r="B22" s="11">
        <v>159318900736</v>
      </c>
    </row>
    <row r="23" spans="1:2" x14ac:dyDescent="0.25">
      <c r="A23" t="s">
        <v>24</v>
      </c>
      <c r="B23" s="11">
        <v>91068000</v>
      </c>
    </row>
    <row r="24" spans="1:2" x14ac:dyDescent="0.25">
      <c r="A24" t="s">
        <v>25</v>
      </c>
      <c r="B24" s="10">
        <f>B22/(B22+B23)</f>
        <v>0.999428718287055</v>
      </c>
    </row>
    <row r="25" spans="1:2" x14ac:dyDescent="0.25">
      <c r="A25" t="s">
        <v>26</v>
      </c>
      <c r="B25" s="10">
        <f>1-B24</f>
        <v>0.0005712817129449599</v>
      </c>
    </row>
    <row r="26" spans="1:2" x14ac:dyDescent="0.25">
      <c r="A26" t="s">
        <v>27</v>
      </c>
      <c r="B26" s="12">
        <f>B24*B20+B25*B21*(1-B8)</f>
        <v>0.09530490668592335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2066540000</v>
      </c>
      <c r="C29" s="8" t="s">
        <v>30</v>
      </c>
    </row>
    <row r="30" spans="1:2" x14ac:dyDescent="0.25">
      <c r="A30" t="s">
        <v>31</v>
      </c>
      <c r="B30" s="11">
        <v>-726883000</v>
      </c>
    </row>
    <row r="31" spans="1:2" x14ac:dyDescent="0.25">
      <c r="A31" t="s">
        <v>32</v>
      </c>
      <c r="B31" s="13">
        <v>202786174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0.12362369300807097</v>
      </c>
      <c r="C5" s="10">
        <f>Assumptions!B6</f>
        <v>0.12362369300807097</v>
      </c>
      <c r="D5" s="10">
        <f>Assumptions!B6</f>
        <v>0.12362369300807097</v>
      </c>
      <c r="E5" s="10">
        <f>Assumptions!B6</f>
        <v>0.12362369300807097</v>
      </c>
      <c r="F5" s="10">
        <f>Assumptions!B6</f>
        <v>0.12362369300807097</v>
      </c>
    </row>
    <row r="6" spans="1:6" x14ac:dyDescent="0.25">
      <c r="A6" t="s">
        <v>43</v>
      </c>
      <c r="B6" s="18">
        <f>Assumptions!B29*(1+B5)</f>
        <v>2322013306.548899</v>
      </c>
      <c r="C6" s="18">
        <f>B6*(1+C5)</f>
        <v>2609069166.718356</v>
      </c>
      <c r="D6" s="18">
        <f>C6*(1+D5)</f>
        <v>2931611932.42157</v>
      </c>
      <c r="E6" s="18">
        <f>D6*(1+E5)</f>
        <v>3294028625.9740515</v>
      </c>
      <c r="F6" s="18">
        <f>E6*(1+F5)</f>
        <v>3701248609.591265</v>
      </c>
    </row>
    <row r="7" spans="1:6" x14ac:dyDescent="0.25">
      <c r="A7" t="s">
        <v>5</v>
      </c>
      <c r="B7" s="10">
        <f>Assumptions!B7</f>
        <v>0.6142400451301855</v>
      </c>
      <c r="C7" s="10">
        <f>Assumptions!B7</f>
        <v>0.6142400451301855</v>
      </c>
      <c r="D7" s="10">
        <f>Assumptions!B7</f>
        <v>0.6142400451301855</v>
      </c>
      <c r="E7" s="10">
        <f>Assumptions!B7</f>
        <v>0.6142400451301855</v>
      </c>
      <c r="F7" s="10">
        <f>Assumptions!B7</f>
        <v>0.6142400451301855</v>
      </c>
    </row>
    <row r="8" spans="1:6" x14ac:dyDescent="0.25">
      <c r="A8" t="s">
        <v>44</v>
      </c>
      <c r="B8" s="18">
        <f>B6*B7</f>
        <v>1426273558.207487</v>
      </c>
      <c r="C8" s="18">
        <f>C6*C7</f>
        <v>1602594762.7128584</v>
      </c>
      <c r="D8" s="18">
        <f>D6*D7</f>
        <v>1800713445.6748154</v>
      </c>
      <c r="E8" s="18">
        <f>E6*E7</f>
        <v>2023324291.8784242</v>
      </c>
      <c r="F8" s="18">
        <f>F6*F7</f>
        <v>2273455112.993375</v>
      </c>
    </row>
    <row r="9" spans="1:6" x14ac:dyDescent="0.25">
      <c r="A9" t="s">
        <v>45</v>
      </c>
      <c r="B9" s="18">
        <f>B8*(1-Assumptions!B8)</f>
        <v>1279936799.7679532</v>
      </c>
      <c r="C9" s="18">
        <f>C8*(1-Assumptions!B8)</f>
        <v>1438167313.7721994</v>
      </c>
      <c r="D9" s="18">
        <f>D8*(1-Assumptions!B8)</f>
        <v>1615958868.264216</v>
      </c>
      <c r="E9" s="18">
        <f>E8*(1-Assumptions!B8)</f>
        <v>1815729671.3081808</v>
      </c>
      <c r="F9" s="18">
        <f>F8*(1-Assumptions!B8)</f>
        <v>2040196878.7796288</v>
      </c>
    </row>
    <row r="10" spans="1:6" x14ac:dyDescent="0.25">
      <c r="A10" t="s">
        <v>46</v>
      </c>
      <c r="B10" s="18">
        <f>B6*Assumptions!B9</f>
        <v>165214374.6915611</v>
      </c>
      <c r="C10" s="18">
        <f>C6*Assumptions!B9</f>
        <v>185638785.82895106</v>
      </c>
      <c r="D10" s="18">
        <f>D6*Assumptions!B9</f>
        <v>208588138.09866035</v>
      </c>
      <c r="E10" s="18">
        <f>E6*Assumptions!B9</f>
        <v>234374574.04809424</v>
      </c>
      <c r="F10" s="18">
        <f>F6*Assumptions!B9</f>
        <v>263348824.4391132</v>
      </c>
    </row>
    <row r="11" spans="1:6" x14ac:dyDescent="0.25">
      <c r="A11" t="s">
        <v>47</v>
      </c>
      <c r="B11" s="18">
        <f>-B6*Assumptions!B10</f>
        <v>-145372840.48770207</v>
      </c>
      <c r="C11" s="18">
        <f>-C6*Assumptions!B10</f>
        <v>-163344367.89186504</v>
      </c>
      <c r="D11" s="18">
        <f>-D6*Assumptions!B10</f>
        <v>-183537601.88272637</v>
      </c>
      <c r="E11" s="18">
        <f>-E6*Assumptions!B10</f>
        <v>-206227198.03331408</v>
      </c>
      <c r="F11" s="18">
        <f>-F6*Assumptions!B10</f>
        <v>-231721765.85289913</v>
      </c>
    </row>
    <row r="12" spans="1:6" x14ac:dyDescent="0.25">
      <c r="A12" t="s">
        <v>48</v>
      </c>
      <c r="B12" s="18">
        <f>-(B6-Assumptions!B29)*Assumptions!B11</f>
        <v>-56873054.008154124</v>
      </c>
      <c r="C12" s="18">
        <f>-(C6-B6)*Assumptions!B11</f>
        <v>-63903910.97728958</v>
      </c>
      <c r="D12" s="18">
        <f>-(D6-C6)*Assumptions!B11</f>
        <v>-71803948.44996113</v>
      </c>
      <c r="E12" s="18">
        <f>-(E6-D6)*Assumptions!B11</f>
        <v>-80680617.72990641</v>
      </c>
      <c r="F12" s="18">
        <f>-(F6-E6)*Assumptions!B11</f>
        <v>-90654653.64784989</v>
      </c>
    </row>
    <row r="13" spans="1:6" x14ac:dyDescent="0.25">
      <c r="A13" s="19" t="s">
        <v>49</v>
      </c>
      <c r="B13" s="20">
        <f>B9+B10+B11+B12</f>
        <v>1242905279.9636579</v>
      </c>
      <c r="C13" s="20">
        <f>C9+C10+C11+C12</f>
        <v>1396557820.7319958</v>
      </c>
      <c r="D13" s="20">
        <f>D9+D10+D11+D12</f>
        <v>1569205456.0301888</v>
      </c>
      <c r="E13" s="20">
        <f>E9+E10+E11+E12</f>
        <v>1763196429.5930548</v>
      </c>
      <c r="F13" s="20">
        <f>F9+F10+F11+F12</f>
        <v>1981169283.717993</v>
      </c>
    </row>
    <row r="14" spans="1:6" x14ac:dyDescent="0.25">
      <c r="A14" t="s">
        <v>50</v>
      </c>
      <c r="B14" s="21">
        <f>1/(1+Assumptions!$B$26)^(1-0.5*Assumptions!$B$32)</f>
        <v>0.9555039426408266</v>
      </c>
      <c r="C14" s="21">
        <f>1/(1+Assumptions!$B$26)^(2-0.5*Assumptions!$B$32)</f>
        <v>0.8723634275791805</v>
      </c>
      <c r="D14" s="21">
        <f>1/(1+Assumptions!$B$26)^(3-0.5*Assumptions!$B$32)</f>
        <v>0.7964571529389937</v>
      </c>
      <c r="E14" s="21">
        <f>1/(1+Assumptions!$B$26)^(4-0.5*Assumptions!$B$32)</f>
        <v>0.7271556514330272</v>
      </c>
      <c r="F14" s="21">
        <f>1/(1+Assumptions!$B$26)^(5-0.5*Assumptions!$B$32)</f>
        <v>0.6638842271173517</v>
      </c>
    </row>
    <row r="15" spans="1:6" x14ac:dyDescent="0.25">
      <c r="A15" s="19" t="s">
        <v>51</v>
      </c>
      <c r="B15" s="20">
        <f>B13*B14</f>
        <v>1187600895.3343754</v>
      </c>
      <c r="C15" s="20">
        <f>C13*C14</f>
        <v>1218305967.3062747</v>
      </c>
      <c r="D15" s="20">
        <f>D13*D14</f>
        <v>1249804909.8861394</v>
      </c>
      <c r="E15" s="20">
        <f>E13*E14</f>
        <v>1282118248.3651254</v>
      </c>
      <c r="F15" s="20">
        <f>F13*F14</f>
        <v>1315267038.709757</v>
      </c>
    </row>
    <row r="17" spans="1:2" x14ac:dyDescent="0.25">
      <c r="A17" s="22" t="s">
        <v>52</v>
      </c>
      <c r="B17" s="23">
        <f>SUM(B15:F15)</f>
        <v>6253097059.601671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1981169283.717993</v>
      </c>
    </row>
    <row r="5" spans="1:2" x14ac:dyDescent="0.25">
      <c r="A5" t="s">
        <v>56</v>
      </c>
      <c r="B5" s="18">
        <f>IF(Assumptions!$B$33=0,B4,B4-Forecast!F11-Forecast!F10-Forecast!F12)</f>
        <v>2078212890.3544788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0.0958982787745186</v>
      </c>
    </row>
    <row r="7" spans="1:2" x14ac:dyDescent="0.25">
      <c r="A7" t="s">
        <v>58</v>
      </c>
      <c r="B7" s="18">
        <f>-MAX(Forecast!F9,0)*B6</f>
        <v>-199297039.11201188</v>
      </c>
    </row>
    <row r="8" spans="1:2" x14ac:dyDescent="0.25">
      <c r="A8" t="s">
        <v>59</v>
      </c>
      <c r="B8" s="18">
        <f>IF(OR(Assumptions!$B$33=0,Assumptions!B12&lt;=0),B5,MAX(B5+B7,0))</f>
        <v>1878915851.242467</v>
      </c>
    </row>
    <row r="9" spans="1:2" x14ac:dyDescent="0.25">
      <c r="A9" t="s">
        <v>60</v>
      </c>
      <c r="B9" s="18">
        <f>B8*(1+Assumptions!B12)/(Assumptions!B26-Assumptions!B12)</f>
        <v>27393376057.337624</v>
      </c>
    </row>
    <row r="10" spans="1:2" x14ac:dyDescent="0.25">
      <c r="A10" t="s">
        <v>61</v>
      </c>
      <c r="B10" s="18">
        <f>B9/(1+Assumptions!B26)^(5-0.5*Assumptions!B32)</f>
        <v>18186030291.960556</v>
      </c>
    </row>
    <row r="11" spans="1:2" x14ac:dyDescent="0.25">
      <c r="A11" t="s">
        <v>62</v>
      </c>
      <c r="B11" s="18">
        <f>Forecast!B17+B10</f>
        <v>24439127351.562225</v>
      </c>
    </row>
    <row r="12" spans="1:2" x14ac:dyDescent="0.25">
      <c r="A12" t="s">
        <v>63</v>
      </c>
      <c r="B12" s="18">
        <f>-Assumptions!B30</f>
        <v>726883000</v>
      </c>
    </row>
    <row r="13" spans="1:2" x14ac:dyDescent="0.25">
      <c r="A13" t="s">
        <v>64</v>
      </c>
      <c r="B13" s="18">
        <f>B11+B12</f>
        <v>25166010351.562225</v>
      </c>
    </row>
    <row r="14" spans="1:2" x14ac:dyDescent="0.25">
      <c r="A14" s="19" t="s">
        <v>65</v>
      </c>
      <c r="B14" s="24">
        <f>B13/Assumptions!B31</f>
        <v>124.10121388040106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2536803937.432488</v>
      </c>
    </row>
    <row r="18" spans="1:2" x14ac:dyDescent="0.25">
      <c r="A18" t="s">
        <v>60</v>
      </c>
      <c r="B18" s="18">
        <f>B17*Assumptions!B13</f>
        <v>50736078748.64976</v>
      </c>
    </row>
    <row r="19" spans="1:2" x14ac:dyDescent="0.25">
      <c r="A19" t="s">
        <v>61</v>
      </c>
      <c r="B19" s="18">
        <f>B18/(1+Assumptions!B26)^(5-0.5*Assumptions!B32)</f>
        <v>33682882427.01244</v>
      </c>
    </row>
    <row r="20" spans="1:2" x14ac:dyDescent="0.25">
      <c r="A20" t="s">
        <v>62</v>
      </c>
      <c r="B20" s="18">
        <f>Forecast!B17+B19</f>
        <v>39935979486.61411</v>
      </c>
    </row>
    <row r="21" spans="1:2" x14ac:dyDescent="0.25">
      <c r="A21" t="s">
        <v>63</v>
      </c>
      <c r="B21" s="18">
        <f>-Assumptions!B30</f>
        <v>726883000</v>
      </c>
    </row>
    <row r="22" spans="1:2" x14ac:dyDescent="0.25">
      <c r="A22" t="s">
        <v>64</v>
      </c>
      <c r="B22" s="18">
        <f>B20+B21</f>
        <v>40662862486.61411</v>
      </c>
    </row>
    <row r="23" spans="1:2" x14ac:dyDescent="0.25">
      <c r="A23" s="19" t="s">
        <v>65</v>
      </c>
      <c r="B23" s="25">
        <f>B22/Assumptions!B31</f>
        <v>200.52088209235663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865.8</v>
      </c>
    </row>
    <row r="27" spans="1:3" x14ac:dyDescent="0.25">
      <c r="A27" t="s">
        <v>70</v>
      </c>
      <c r="B27" s="27">
        <v>11.28662</v>
      </c>
      <c r="C27" s="8" t="s">
        <v>71</v>
      </c>
    </row>
    <row r="28" spans="1:2" x14ac:dyDescent="0.25">
      <c r="A28" t="s">
        <v>72</v>
      </c>
      <c r="B28" s="28">
        <f>B14*B27</f>
        <v>1400.6832426068122</v>
      </c>
    </row>
    <row r="29" spans="1:2" x14ac:dyDescent="0.25">
      <c r="A29" s="19" t="s">
        <v>73</v>
      </c>
      <c r="B29" s="12">
        <f>B28/B26-1</f>
        <v>0.6177907630016313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0.075305</v>
      </c>
      <c r="B5" s="31">
        <v>153.1716868844686</v>
      </c>
      <c r="C5" s="31">
        <v>161.78759604296377</v>
      </c>
      <c r="D5" s="31">
        <v>172.0880562488224</v>
      </c>
      <c r="E5" s="31">
        <v>184.63080430174563</v>
      </c>
      <c r="F5" s="31">
        <v>200.250335120626</v>
      </c>
    </row>
    <row r="6" spans="1:6" x14ac:dyDescent="0.25">
      <c r="A6" s="30">
        <v>0.085305</v>
      </c>
      <c r="B6" s="31">
        <v>131.6273724427268</v>
      </c>
      <c r="C6" s="31">
        <v>137.40140327858515</v>
      </c>
      <c r="D6" s="31">
        <v>144.11035494708358</v>
      </c>
      <c r="E6" s="31">
        <v>152.00779968381747</v>
      </c>
      <c r="F6" s="31">
        <v>161.44812365365172</v>
      </c>
    </row>
    <row r="7" spans="1:6" x14ac:dyDescent="0.25">
      <c r="A7" s="30">
        <v>0.095305</v>
      </c>
      <c r="B7" s="31">
        <v>115.46622899412456</v>
      </c>
      <c r="C7" s="31">
        <v>119.50564389350032</v>
      </c>
      <c r="D7" s="32">
        <v>124.10105376617078</v>
      </c>
      <c r="E7" s="31">
        <v>129.38016590253375</v>
      </c>
      <c r="F7" s="31">
        <v>135.51304139131128</v>
      </c>
    </row>
    <row r="8" spans="1:6" x14ac:dyDescent="0.25">
      <c r="A8" s="30">
        <v>0.105305</v>
      </c>
      <c r="B8" s="31">
        <v>102.8992237421157</v>
      </c>
      <c r="C8" s="31">
        <v>105.81726165815041</v>
      </c>
      <c r="D8" s="31">
        <v>109.08307055869581</v>
      </c>
      <c r="E8" s="31">
        <v>112.76592293253314</v>
      </c>
      <c r="F8" s="31">
        <v>116.95479754503287</v>
      </c>
    </row>
    <row r="9" spans="1:6" x14ac:dyDescent="0.25">
      <c r="A9" s="30">
        <v>0.115305</v>
      </c>
      <c r="B9" s="31">
        <v>92.85079416321157</v>
      </c>
      <c r="C9" s="31">
        <v>95.01143201014483</v>
      </c>
      <c r="D9" s="31">
        <v>97.39800974812329</v>
      </c>
      <c r="E9" s="31">
        <v>100.0502565649517</v>
      </c>
      <c r="F9" s="31">
        <v>103.01779622232296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2066540000</v>
      </c>
      <c r="C5" s="18">
        <v>2063085000</v>
      </c>
      <c r="D5" s="18">
        <v>1798601000</v>
      </c>
      <c r="E5" s="18">
        <v>1456737000</v>
      </c>
      <c r="F5" s="8" t="s">
        <v>84</v>
      </c>
    </row>
    <row r="6" spans="1:6" x14ac:dyDescent="0.25">
      <c r="A6" t="s">
        <v>44</v>
      </c>
      <c r="B6" s="18">
        <v>1205639000</v>
      </c>
      <c r="C6" s="18">
        <v>1268495000</v>
      </c>
      <c r="D6" s="18">
        <v>1142730000</v>
      </c>
      <c r="E6" s="18">
        <v>908062000</v>
      </c>
      <c r="F6" s="8" t="s">
        <v>85</v>
      </c>
    </row>
    <row r="7" spans="1:6" x14ac:dyDescent="0.25">
      <c r="A7" t="s">
        <v>86</v>
      </c>
      <c r="B7" s="18">
        <v>160034000</v>
      </c>
      <c r="C7" s="18">
        <v>142222000</v>
      </c>
      <c r="D7" s="18">
        <v>124683000</v>
      </c>
      <c r="E7" s="18">
        <v>100378000</v>
      </c>
      <c r="F7" s="8" t="s">
        <v>87</v>
      </c>
    </row>
    <row r="8" spans="1:6" x14ac:dyDescent="0.25">
      <c r="A8" t="s">
        <v>88</v>
      </c>
      <c r="B8" s="18">
        <v>134830000</v>
      </c>
      <c r="C8" s="18">
        <v>136713000</v>
      </c>
      <c r="D8" s="18">
        <v>94192000</v>
      </c>
      <c r="E8" s="18">
        <v>96939000</v>
      </c>
      <c r="F8" s="8" t="s">
        <v>89</v>
      </c>
    </row>
    <row r="9" spans="1:6" x14ac:dyDescent="0.25">
      <c r="A9" t="s">
        <v>90</v>
      </c>
      <c r="B9" s="18">
        <v>33711000</v>
      </c>
      <c r="C9" s="18">
        <v>58879000</v>
      </c>
      <c r="D9" s="18">
        <v>64598000</v>
      </c>
      <c r="E9" s="18">
        <v>78125000</v>
      </c>
      <c r="F9" s="8" t="s">
        <v>91</v>
      </c>
    </row>
    <row r="10" spans="1:6" x14ac:dyDescent="0.25">
      <c r="A10" t="s">
        <v>92</v>
      </c>
      <c r="B10" s="18">
        <v>91068000</v>
      </c>
      <c r="C10" s="18">
        <v>93662000</v>
      </c>
      <c r="D10" s="18">
        <v>79457000</v>
      </c>
      <c r="E10" s="18">
        <v>79553000</v>
      </c>
      <c r="F10" s="8" t="s">
        <v>93</v>
      </c>
    </row>
    <row r="11" spans="1:6" x14ac:dyDescent="0.25">
      <c r="A11" t="s">
        <v>94</v>
      </c>
      <c r="B11" s="18">
        <v>817951000</v>
      </c>
      <c r="C11" s="18">
        <v>801474000</v>
      </c>
      <c r="D11" s="18">
        <v>972458000</v>
      </c>
      <c r="E11" s="18">
        <v>511952000</v>
      </c>
      <c r="F11" s="8" t="s">
        <v>95</v>
      </c>
    </row>
    <row r="12" spans="1:6" x14ac:dyDescent="0.25">
      <c r="A12" t="s">
        <v>32</v>
      </c>
      <c r="B12" s="34">
        <v>202786174</v>
      </c>
      <c r="C12" s="34">
        <v>210473394</v>
      </c>
      <c r="D12" s="34">
        <v>217069145</v>
      </c>
      <c r="E12" s="34">
        <v>217505567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