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<sst xmlns="http://schemas.openxmlformats.org/spreadsheetml/2006/main" count="115" uniqueCount="103">
  <si>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HCL Technologies Limited (HCLTECH.NS)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</si>
  <si>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</si>
  <si>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</si>
  <si>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</si>
  <si>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</si>
  <si>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</si>
  <si>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</si>
  <si>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</si>
  <si>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</si>
  <si>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</si>
  <si>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</si>
  <si>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</si>
  <si>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</si>
  <si>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</si>
  <si>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</si>
  <si>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</si>
  <si>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</si>
  <si>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</si>
  <si>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</si>
  <si>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</si>
  <si>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</si>
  <si>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</si>
  <si>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15.1%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</si>
  <si>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</si>
  <si>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</si>
  <si>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</si>
  <si>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</si>
  <si>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</si>
  <si>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</si>
  <si>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</si>
  <si>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2026-03-31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</si>
  <si>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</si>
  <si>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</si>
  <si>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</si>
  <si>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</si>
  <si>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</si>
  <si>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</si>
  <si>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</si>
  <si>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</si>
  <si>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</si>
  <si>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</si>
  <si>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</si>
  <si>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</si>
  <si>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</si>
  <si>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</si>
  <si>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</si>
  <si>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</si>
  <si>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</si>
  <si>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</si>
  <si>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</si>
  <si>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</si>
  <si>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</si>
  <si>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</si>
  <si>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</si>
  <si>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</si>
  <si>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</si>
  <si>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</si>
  <si>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</si>
  <si>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</si>
  <si>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</si>
  <si>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</si>
  <si>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</si>
  <si>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</si>
  <si>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</si>
  <si>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</si>
  <si>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</si>
  <si>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</si>
  <si>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</si>
  <si>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</si>
  <si>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</si>
  <si>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USD to INR</t>
  </si>
  <si>
    <t>USD/INR at 95.8630</t>
  </si>
  <si>
    <t>Value per share (INR)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</si>
  <si>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</si>
  <si>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</si>
  <si>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</si>
  <si>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</si>
  <si>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</si>
  <si>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</si>
  <si>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</si>
  <si>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</si>
  <si>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</si>
  <si>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</si>
  <si>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</si>
  <si>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</si>
  <si>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</si>
  <si>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</si>
  <si>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</si>
  <si>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</si>
  <si>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</si>
  <si>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</si>
  <si>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</si>
  <si>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</si>
  <si>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</si>
  <si>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</si>
  <si>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</si>
  <si>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</si>
  <si>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</si>
  <si>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184.5x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</si>
  <si>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Reports in USD, trades in INR. Modelled in USD, converted at the end.</t>
  </si>
  <si>
    <t>Adjusted: Reported capital expenditure averages 1.16% of revenue against depreciation of 2.45%. A business cannot depreciate more than it invests indefinitely. Capex has been set to 2.45% of revenue so the forecast is not handed free growth. Override it if the reported figure is right.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</si>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</sst>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0.08654772035396308</v>
      </c>
    </row>
    <row r="7" spans="1:2" x14ac:dyDescent="0.25">
      <c r="A7" t="s">
        <v>5</v>
      </c>
      <c r="B7" s="6">
        <v>0.31763414351459063</v>
      </c>
    </row>
    <row r="8" spans="1:2" x14ac:dyDescent="0.25">
      <c r="A8" t="s">
        <v>6</v>
      </c>
      <c r="B8" s="6">
        <v>0.2486556764872319</v>
      </c>
    </row>
    <row r="9" spans="1:2" x14ac:dyDescent="0.25">
      <c r="A9" t="s">
        <v>7</v>
      </c>
      <c r="B9" s="6">
        <v>0.03679351395434507</v>
      </c>
    </row>
    <row r="10" spans="1:2" x14ac:dyDescent="0.25">
      <c r="A10" t="s">
        <v>8</v>
      </c>
      <c r="B10" s="6">
        <v>0.024499038699936068</v>
      </c>
    </row>
    <row r="11" spans="1:2" x14ac:dyDescent="0.25">
      <c r="A11" t="s">
        <v>9</v>
      </c>
      <c r="B11" s="6">
        <v>-0.14141697003640435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6.920605600885465</v>
      </c>
    </row>
    <row r="14" spans="1:3" x14ac:dyDescent="0.25">
      <c r="A14" t="s">
        <v>12</v>
      </c>
      <c r="B14" s="6">
        <v>0.3766508335858566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0.33066999999999996</v>
      </c>
      <c r="C19" s="8" t="s">
        <v>19</v>
      </c>
    </row>
    <row r="20" spans="1:2" x14ac:dyDescent="0.25">
      <c r="A20" t="s">
        <v>20</v>
      </c>
      <c r="B20" s="10">
        <f>B17+B19*B18</f>
        <v>0.0944536</v>
      </c>
    </row>
    <row r="21" spans="1:3" x14ac:dyDescent="0.25">
      <c r="A21" t="s">
        <v>21</v>
      </c>
      <c r="B21" s="6">
        <v>0.08800000000000001</v>
      </c>
      <c r="C21" s="8" t="s">
        <v>22</v>
      </c>
    </row>
    <row r="22" spans="1:2" x14ac:dyDescent="0.25">
      <c r="A22" t="s">
        <v>23</v>
      </c>
      <c r="B22" s="11">
        <v>3380314374144</v>
      </c>
    </row>
    <row r="23" spans="1:2" x14ac:dyDescent="0.25">
      <c r="A23" t="s">
        <v>24</v>
      </c>
      <c r="B23" s="11">
        <v>52150000000</v>
      </c>
    </row>
    <row r="24" spans="1:2" x14ac:dyDescent="0.25">
      <c r="A24" t="s">
        <v>25</v>
      </c>
      <c r="B24" s="10">
        <f>B22/(B22+B23)</f>
        <v>0.984806834298752</v>
      </c>
    </row>
    <row r="25" spans="1:2" x14ac:dyDescent="0.25">
      <c r="A25" t="s">
        <v>26</v>
      </c>
      <c r="B25" s="10">
        <f>1-B24</f>
        <v>0.015193165701247957</v>
      </c>
    </row>
    <row r="26" spans="1:2" x14ac:dyDescent="0.25">
      <c r="A26" t="s">
        <v>27</v>
      </c>
      <c r="B26" s="12">
        <f>B24*B20+B25*B21*(1-B8)</f>
        <v>0.0940230970990329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1301440000000</v>
      </c>
      <c r="C29" s="8" t="s">
        <v>30</v>
      </c>
    </row>
    <row r="30" spans="1:2" x14ac:dyDescent="0.25">
      <c r="A30" t="s">
        <v>31</v>
      </c>
      <c r="B30" s="11">
        <v>-254000000000</v>
      </c>
    </row>
    <row r="31" spans="1:2" x14ac:dyDescent="0.25">
      <c r="A31" t="s">
        <v>32</v>
      </c>
      <c r="B31" s="13">
        <v>2712305611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0.08654772035396308</v>
      </c>
      <c r="C5" s="10">
        <f>Assumptions!B6</f>
        <v>0.08654772035396308</v>
      </c>
      <c r="D5" s="10">
        <f>Assumptions!B6</f>
        <v>0.08654772035396308</v>
      </c>
      <c r="E5" s="10">
        <f>Assumptions!B6</f>
        <v>0.08654772035396308</v>
      </c>
      <c r="F5" s="10">
        <f>Assumptions!B6</f>
        <v>0.08654772035396308</v>
      </c>
    </row>
    <row r="6" spans="1:6" x14ac:dyDescent="0.25">
      <c r="A6" t="s">
        <v>43</v>
      </c>
      <c r="B6" s="18">
        <f>Assumptions!B29*(1+B5)</f>
        <v>1414076665177.4617</v>
      </c>
      <c r="C6" s="18">
        <f>B6*(1+C5)</f>
        <v>1536461776954.3054</v>
      </c>
      <c r="D6" s="18">
        <f>C6*(1+D5)</f>
        <v>1669439041160.7</v>
      </c>
      <c r="E6" s="18">
        <f>D6*(1+E5)</f>
        <v>1813925184443.0645</v>
      </c>
      <c r="F6" s="18">
        <f>E6*(1+F5)</f>
        <v>1970916274049.2537</v>
      </c>
    </row>
    <row r="7" spans="1:6" x14ac:dyDescent="0.25">
      <c r="A7" t="s">
        <v>5</v>
      </c>
      <c r="B7" s="10">
        <f>Assumptions!B7</f>
        <v>0.31763414351459063</v>
      </c>
      <c r="C7" s="10">
        <f>Assumptions!B7</f>
        <v>0.31763414351459063</v>
      </c>
      <c r="D7" s="10">
        <f>Assumptions!B7</f>
        <v>0.31763414351459063</v>
      </c>
      <c r="E7" s="10">
        <f>Assumptions!B7</f>
        <v>0.31763414351459063</v>
      </c>
      <c r="F7" s="10">
        <f>Assumptions!B7</f>
        <v>0.31763414351459063</v>
      </c>
    </row>
    <row r="8" spans="1:6" x14ac:dyDescent="0.25">
      <c r="A8" t="s">
        <v>44</v>
      </c>
      <c r="B8" s="18">
        <f>B6*B7</f>
        <v>449159030407.6116</v>
      </c>
      <c r="C8" s="18">
        <f>C6*C7</f>
        <v>488032720565.7868</v>
      </c>
      <c r="D8" s="18">
        <f>D6*D7</f>
        <v>530270839988.8983</v>
      </c>
      <c r="E8" s="18">
        <f>E6*E7</f>
        <v>576164572360.1187</v>
      </c>
      <c r="F8" s="18">
        <f>F6*F7</f>
        <v>626030302646.6029</v>
      </c>
    </row>
    <row r="9" spans="1:6" x14ac:dyDescent="0.25">
      <c r="A9" t="s">
        <v>45</v>
      </c>
      <c r="B9" s="18">
        <f>B8*(1-Assumptions!B8)</f>
        <v>337473087851.25775</v>
      </c>
      <c r="C9" s="18">
        <f>C8*(1-Assumptions!B8)</f>
        <v>366680614285.5969</v>
      </c>
      <c r="D9" s="18">
        <f>D8*(1-Assumptions!B8)</f>
        <v>398415985550.0061</v>
      </c>
      <c r="E9" s="18">
        <f>E8*(1-Assumptions!B8)</f>
        <v>432897980851.9367</v>
      </c>
      <c r="F9" s="18">
        <f>F8*(1-Assumptions!B8)</f>
        <v>470364314240.5054</v>
      </c>
    </row>
    <row r="10" spans="1:6" x14ac:dyDescent="0.25">
      <c r="A10" t="s">
        <v>46</v>
      </c>
      <c r="B10" s="18">
        <f>B6*Assumptions!B9</f>
        <v>52028849512.72067</v>
      </c>
      <c r="C10" s="18">
        <f>C6*Assumptions!B9</f>
        <v>56531827830.68606</v>
      </c>
      <c r="D10" s="18">
        <f>D6*Assumptions!B9</f>
        <v>61424528656.874664</v>
      </c>
      <c r="E10" s="18">
        <f>E6*Assumptions!B9</f>
        <v>66740681585.94384</v>
      </c>
      <c r="F10" s="18">
        <f>F6*Assumptions!B9</f>
        <v>72516935432.077</v>
      </c>
    </row>
    <row r="11" spans="1:6" x14ac:dyDescent="0.25">
      <c r="A11" t="s">
        <v>47</v>
      </c>
      <c r="B11" s="18">
        <f>-B6*Assumptions!B10</f>
        <v>-34643518944.85917</v>
      </c>
      <c r="C11" s="18">
        <f>-C6*Assumptions!B10</f>
        <v>-37641836534.576065</v>
      </c>
      <c r="D11" s="18">
        <f>-D6*Assumptions!B10</f>
        <v>-40899651676.580154</v>
      </c>
      <c r="E11" s="18">
        <f>-E6*Assumptions!B10</f>
        <v>-44439423292.459305</v>
      </c>
      <c r="F11" s="18">
        <f>-F6*Assumptions!B10</f>
        <v>-48285554072.266464</v>
      </c>
    </row>
    <row r="12" spans="1:6" x14ac:dyDescent="0.25">
      <c r="A12" t="s">
        <v>48</v>
      </c>
      <c r="B12" s="18">
        <f>-(B6-Assumptions!B29)*Assumptions!B11</f>
        <v>15928735904.401608</v>
      </c>
      <c r="C12" s="18">
        <f>-(C6-B6)*Assumptions!B11</f>
        <v>17307331685.04791</v>
      </c>
      <c r="D12" s="18">
        <f>-(D6-C6)*Assumptions!B11</f>
        <v>18805241787.79872</v>
      </c>
      <c r="E12" s="18">
        <f>-(E6-D6)*Assumptions!B11</f>
        <v>20432792595.237766</v>
      </c>
      <c r="F12" s="18">
        <f>-(F6-E6)*Assumptions!B11</f>
        <v>22201204214.82093</v>
      </c>
    </row>
    <row r="13" spans="1:6" x14ac:dyDescent="0.25">
      <c r="A13" s="19" t="s">
        <v>49</v>
      </c>
      <c r="B13" s="20">
        <f>B9+B10+B11+B12</f>
        <v>370787154323.5208</v>
      </c>
      <c r="C13" s="20">
        <f>C9+C10+C11+C12</f>
        <v>402877937266.7548</v>
      </c>
      <c r="D13" s="20">
        <f>D9+D10+D11+D12</f>
        <v>437746104318.0993</v>
      </c>
      <c r="E13" s="20">
        <f>E9+E10+E11+E12</f>
        <v>475632031740.65906</v>
      </c>
      <c r="F13" s="20">
        <f>F9+F10+F11+F12</f>
        <v>516796899815.13684</v>
      </c>
    </row>
    <row r="14" spans="1:6" x14ac:dyDescent="0.25">
      <c r="A14" t="s">
        <v>50</v>
      </c>
      <c r="B14" s="21">
        <f>1/(1+Assumptions!$B$26)^(1-0.5*Assumptions!$B$32)</f>
        <v>0.9560635357501124</v>
      </c>
      <c r="C14" s="21">
        <f>1/(1+Assumptions!$B$26)^(2-0.5*Assumptions!$B$32)</f>
        <v>0.873897030405719</v>
      </c>
      <c r="D14" s="21">
        <f>1/(1+Assumptions!$B$26)^(3-0.5*Assumptions!$B$32)</f>
        <v>0.7987921212294224</v>
      </c>
      <c r="E14" s="21">
        <f>1/(1+Assumptions!$B$26)^(4-0.5*Assumptions!$B$32)</f>
        <v>0.7301419168823219</v>
      </c>
      <c r="F14" s="21">
        <f>1/(1+Assumptions!$B$26)^(5-0.5*Assumptions!$B$32)</f>
        <v>0.6673916837938825</v>
      </c>
    </row>
    <row r="15" spans="1:6" x14ac:dyDescent="0.25">
      <c r="A15" s="19" t="s">
        <v>51</v>
      </c>
      <c r="B15" s="20">
        <f>B13*B14</f>
        <v>354496077773.2679</v>
      </c>
      <c r="C15" s="20">
        <f>C13*C14</f>
        <v>352073832993.39856</v>
      </c>
      <c r="D15" s="20">
        <f>D13*D14</f>
        <v>349668139228.1706</v>
      </c>
      <c r="E15" s="20">
        <f>E13*E14</f>
        <v>347278883385.7582</v>
      </c>
      <c r="F15" s="20">
        <f>F13*F14</f>
        <v>344905953147.0826</v>
      </c>
    </row>
    <row r="17" spans="1:2" x14ac:dyDescent="0.25">
      <c r="A17" s="22" t="s">
        <v>52</v>
      </c>
      <c r="B17" s="23">
        <f>SUM(B15:F15)</f>
        <v>1748422886527.6777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516796899815.13684</v>
      </c>
    </row>
    <row r="5" spans="1:2" x14ac:dyDescent="0.25">
      <c r="A5" t="s">
        <v>56</v>
      </c>
      <c r="B5" s="18">
        <f>IF(Assumptions!$B$33=0,B4,B4-Forecast!F11-Forecast!F10-Forecast!F12)</f>
        <v>488570425076.07214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0.06637447144877037</v>
      </c>
    </row>
    <row r="7" spans="1:2" x14ac:dyDescent="0.25">
      <c r="A7" t="s">
        <v>58</v>
      </c>
      <c r="B7" s="18">
        <f>-MAX(Forecast!F9,0)*B6</f>
        <v>-32428603729.925354</v>
      </c>
    </row>
    <row r="8" spans="1:2" x14ac:dyDescent="0.25">
      <c r="A8" t="s">
        <v>59</v>
      </c>
      <c r="B8" s="18">
        <f>IF(OR(Assumptions!$B$33=0,Assumptions!B12&lt;=0),B5,MAX(B5+B7,0))</f>
        <v>456141821346.1468</v>
      </c>
    </row>
    <row r="9" spans="1:2" x14ac:dyDescent="0.25">
      <c r="A9" t="s">
        <v>60</v>
      </c>
      <c r="B9" s="18">
        <f>B8*(1+Assumptions!B12)/(Assumptions!B26-Assumptions!B12)</f>
        <v>6773752360155.27</v>
      </c>
    </row>
    <row r="10" spans="1:2" x14ac:dyDescent="0.25">
      <c r="A10" t="s">
        <v>61</v>
      </c>
      <c r="B10" s="18">
        <f>B9/(1+Assumptions!B26)^(5-0.5*Assumptions!B32)</f>
        <v>4520745993246.811</v>
      </c>
    </row>
    <row r="11" spans="1:2" x14ac:dyDescent="0.25">
      <c r="A11" t="s">
        <v>62</v>
      </c>
      <c r="B11" s="18">
        <f>Forecast!B17+B10</f>
        <v>6269168879774.488</v>
      </c>
    </row>
    <row r="12" spans="1:2" x14ac:dyDescent="0.25">
      <c r="A12" t="s">
        <v>63</v>
      </c>
      <c r="B12" s="18">
        <f>-Assumptions!B30</f>
        <v>254000000000</v>
      </c>
    </row>
    <row r="13" spans="1:2" x14ac:dyDescent="0.25">
      <c r="A13" t="s">
        <v>64</v>
      </c>
      <c r="B13" s="18">
        <f>B11+B12</f>
        <v>6523168879774.488</v>
      </c>
    </row>
    <row r="14" spans="1:2" x14ac:dyDescent="0.25">
      <c r="A14" s="19" t="s">
        <v>65</v>
      </c>
      <c r="B14" s="24">
        <f>B13/Assumptions!B31</f>
        <v>2405.0272407796483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698547238078.6799</v>
      </c>
    </row>
    <row r="18" spans="1:2" x14ac:dyDescent="0.25">
      <c r="A18" t="s">
        <v>60</v>
      </c>
      <c r="B18" s="18">
        <f>B17*Assumptions!B13</f>
        <v>4834369928330.385</v>
      </c>
    </row>
    <row r="19" spans="1:2" x14ac:dyDescent="0.25">
      <c r="A19" t="s">
        <v>61</v>
      </c>
      <c r="B19" s="18">
        <f>B18/(1+Assumptions!B26)^(5-0.5*Assumptions!B32)</f>
        <v>3226418286550.9263</v>
      </c>
    </row>
    <row r="20" spans="1:2" x14ac:dyDescent="0.25">
      <c r="A20" t="s">
        <v>62</v>
      </c>
      <c r="B20" s="18">
        <f>Forecast!B17+B19</f>
        <v>4974841173078.604</v>
      </c>
    </row>
    <row r="21" spans="1:2" x14ac:dyDescent="0.25">
      <c r="A21" t="s">
        <v>63</v>
      </c>
      <c r="B21" s="18">
        <f>-Assumptions!B30</f>
        <v>254000000000</v>
      </c>
    </row>
    <row r="22" spans="1:2" x14ac:dyDescent="0.25">
      <c r="A22" t="s">
        <v>64</v>
      </c>
      <c r="B22" s="18">
        <f>B20+B21</f>
        <v>5228841173078.604</v>
      </c>
    </row>
    <row r="23" spans="1:2" x14ac:dyDescent="0.25">
      <c r="A23" s="19" t="s">
        <v>65</v>
      </c>
      <c r="B23" s="25">
        <f>B22/Assumptions!B31</f>
        <v>1927.8215374670783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1249.3</v>
      </c>
    </row>
    <row r="27" spans="1:3" x14ac:dyDescent="0.25">
      <c r="A27" t="s">
        <v>70</v>
      </c>
      <c r="B27" s="27">
        <v>95.863</v>
      </c>
      <c r="C27" s="8" t="s">
        <v>71</v>
      </c>
    </row>
    <row r="28" spans="1:2" x14ac:dyDescent="0.25">
      <c r="A28" t="s">
        <v>72</v>
      </c>
      <c r="B28" s="28">
        <f>B14*B27</f>
        <v>230553.12638285942</v>
      </c>
    </row>
    <row r="29" spans="1:2" x14ac:dyDescent="0.25">
      <c r="A29" s="19" t="s">
        <v>73</v>
      </c>
      <c r="B29" s="12">
        <f>B28/B26-1</f>
        <v>183.54584678048462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0.074023</v>
      </c>
      <c r="B5" s="31">
        <v>2925.626646855043</v>
      </c>
      <c r="C5" s="31">
        <v>3104.1194573706393</v>
      </c>
      <c r="D5" s="31">
        <v>3318.6685624697634</v>
      </c>
      <c r="E5" s="31">
        <v>3581.5594587962837</v>
      </c>
      <c r="F5" s="31">
        <v>3911.3741843383314</v>
      </c>
    </row>
    <row r="6" spans="1:6" x14ac:dyDescent="0.25">
      <c r="A6" s="30">
        <v>0.084023</v>
      </c>
      <c r="B6" s="31">
        <v>2522.2572476522955</v>
      </c>
      <c r="C6" s="31">
        <v>2643.311200526166</v>
      </c>
      <c r="D6" s="31">
        <v>2784.59298755886</v>
      </c>
      <c r="E6" s="31">
        <v>2951.7190593803402</v>
      </c>
      <c r="F6" s="31">
        <v>3152.5972199159423</v>
      </c>
    </row>
    <row r="7" spans="1:6" x14ac:dyDescent="0.25">
      <c r="A7" s="30">
        <v>0.094023</v>
      </c>
      <c r="B7" s="31">
        <v>2220.9027827779437</v>
      </c>
      <c r="C7" s="31">
        <v>2306.85578984568</v>
      </c>
      <c r="D7" s="32">
        <v>2405.0303934483004</v>
      </c>
      <c r="E7" s="31">
        <v>2518.2900012365444</v>
      </c>
      <c r="F7" s="31">
        <v>2650.4682892821847</v>
      </c>
    </row>
    <row r="8" spans="1:6" x14ac:dyDescent="0.25">
      <c r="A8" s="30">
        <v>0.104023</v>
      </c>
      <c r="B8" s="31">
        <v>1987.1911327566497</v>
      </c>
      <c r="C8" s="31">
        <v>2050.363465039521</v>
      </c>
      <c r="D8" s="31">
        <v>2121.3361182166577</v>
      </c>
      <c r="E8" s="31">
        <v>2201.6897471306625</v>
      </c>
      <c r="F8" s="31">
        <v>2293.4630147786947</v>
      </c>
    </row>
    <row r="9" spans="1:6" x14ac:dyDescent="0.25">
      <c r="A9" s="30">
        <v>0.114023</v>
      </c>
      <c r="B9" s="31">
        <v>1800.6342017987758</v>
      </c>
      <c r="C9" s="31">
        <v>1848.3284122817013</v>
      </c>
      <c r="D9" s="31">
        <v>1901.2149064712828</v>
      </c>
      <c r="E9" s="31">
        <v>1960.220624081645</v>
      </c>
      <c r="F9" s="31">
        <v>2026.507104807708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1301440000000</v>
      </c>
      <c r="C5" s="18">
        <v>1170550000000</v>
      </c>
      <c r="D5" s="18">
        <v>1099130000000</v>
      </c>
      <c r="E5" s="18">
        <v>1014560000000</v>
      </c>
      <c r="F5" s="8" t="s">
        <v>84</v>
      </c>
    </row>
    <row r="6" spans="1:6" x14ac:dyDescent="0.25">
      <c r="A6" t="s">
        <v>44</v>
      </c>
      <c r="B6" s="18">
        <v>408190000000</v>
      </c>
      <c r="C6" s="18">
        <v>365820000000</v>
      </c>
      <c r="D6" s="18">
        <v>346050000000</v>
      </c>
      <c r="E6" s="18">
        <v>334330000000</v>
      </c>
      <c r="F6" s="8" t="s">
        <v>85</v>
      </c>
    </row>
    <row r="7" spans="1:6" x14ac:dyDescent="0.25">
      <c r="A7" t="s">
        <v>86</v>
      </c>
      <c r="B7" s="18">
        <v>43550000000</v>
      </c>
      <c r="C7" s="18">
        <v>40840000000</v>
      </c>
      <c r="D7" s="18">
        <v>41730000000</v>
      </c>
      <c r="E7" s="18">
        <v>41450000000</v>
      </c>
      <c r="F7" s="8" t="s">
        <v>87</v>
      </c>
    </row>
    <row r="8" spans="1:6" x14ac:dyDescent="0.25">
      <c r="A8" t="s">
        <v>88</v>
      </c>
      <c r="B8" s="18">
        <v>14220000000</v>
      </c>
      <c r="C8" s="18">
        <v>11080000000</v>
      </c>
      <c r="D8" s="18">
        <v>10480000000</v>
      </c>
      <c r="E8" s="18">
        <v>16610000000</v>
      </c>
      <c r="F8" s="8" t="s">
        <v>89</v>
      </c>
    </row>
    <row r="9" spans="1:6" x14ac:dyDescent="0.25">
      <c r="A9" t="s">
        <v>90</v>
      </c>
      <c r="B9" s="18">
        <v>15220000000</v>
      </c>
      <c r="C9" s="18">
        <v>-10100000000</v>
      </c>
      <c r="D9" s="18">
        <v>-23050000000</v>
      </c>
      <c r="E9" s="18">
        <v>13050000000</v>
      </c>
      <c r="F9" s="8" t="s">
        <v>91</v>
      </c>
    </row>
    <row r="10" spans="1:6" x14ac:dyDescent="0.25">
      <c r="A10" t="s">
        <v>92</v>
      </c>
      <c r="B10" s="18">
        <v>52150000000</v>
      </c>
      <c r="C10" s="18">
        <v>62790000000</v>
      </c>
      <c r="D10" s="18">
        <v>57560000000</v>
      </c>
      <c r="E10" s="18">
        <v>47860000000</v>
      </c>
      <c r="F10" s="8" t="s">
        <v>93</v>
      </c>
    </row>
    <row r="11" spans="1:6" x14ac:dyDescent="0.25">
      <c r="A11" t="s">
        <v>94</v>
      </c>
      <c r="B11" s="18">
        <v>306150000000</v>
      </c>
      <c r="C11" s="18">
        <v>290200000000</v>
      </c>
      <c r="D11" s="18">
        <v>272550000000</v>
      </c>
      <c r="E11" s="18">
        <v>201840000000</v>
      </c>
      <c r="F11" s="8" t="s">
        <v>95</v>
      </c>
    </row>
    <row r="12" spans="1:6" x14ac:dyDescent="0.25">
      <c r="A12" t="s">
        <v>32</v>
      </c>
      <c r="B12" s="34">
        <v>2712305611</v>
      </c>
      <c r="C12" s="34">
        <v>2713204259</v>
      </c>
      <c r="D12" s="34">
        <v>2713865535</v>
      </c>
      <c r="E12" s="34">
        <v>2710699199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