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<sst xmlns="http://schemas.openxmlformats.org/spreadsheetml/2006/main" count="117" uniqueCount="104">
  <si>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HDFC Life Insurance Company Limited (HDFCLIFE.NS)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</si>
  <si>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</si>
  <si>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</si>
  <si>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</si>
  <si>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</si>
  <si>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</si>
  <si>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</si>
  <si>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</si>
  <si>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</si>
  <si>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</si>
  <si>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</si>
  <si>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</si>
  <si>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</si>
  <si>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</si>
  <si>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</si>
  <si>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</si>
  <si>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</si>
  <si>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</si>
  <si>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</si>
  <si>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</si>
  <si>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</si>
  <si>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</si>
  <si>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</si>
  <si>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</si>
  <si>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</si>
  <si>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</si>
  <si>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</si>
  <si>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</si>
  <si>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</si>
  <si>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</si>
  <si>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</si>
  <si>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</si>
  <si>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</si>
  <si>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</si>
  <si>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</si>
  <si>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</si>
  <si>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</si>
  <si>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</si>
  <si>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</si>
  <si>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</si>
  <si>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</si>
  <si>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</si>
  <si>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</si>
  <si>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</si>
  <si>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</si>
  <si>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</si>
  <si>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</si>
  <si>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</si>
  <si>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</si>
  <si>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</si>
  <si>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</si>
  <si>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</si>
  <si>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</si>
  <si>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</si>
  <si>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</si>
  <si>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</si>
  <si>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</si>
  <si>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</si>
  <si>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</si>
  <si>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</si>
  <si>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</si>
  <si>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</si>
  <si>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</si>
  <si>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</si>
  <si>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</si>
  <si>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</si>
  <si>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</si>
  <si>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</si>
  <si>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</si>
  <si>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</si>
  <si>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</si>
  <si>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</si>
  <si>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</si>
  <si>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</si>
  <si>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</si>
  <si>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</si>
  <si>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</si>
  <si>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</si>
  <si>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</si>
  <si>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</si>
  <si>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</si>
  <si>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</si>
  <si>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</si>
  <si>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</si>
  <si>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</si>
  <si>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</si>
  <si>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</si>
  <si>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</si>
  <si>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</si>
  <si>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</si>
  <si>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</si>
  <si>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</si>
  <si>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</si>
  <si>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</si>
  <si>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</si>
  <si>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</si>
  <si>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</si>
  <si>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</si>
  <si>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</si>
  <si>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0.23%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</si>
  <si>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</si>
  <si>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</si>
  <si>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55.5x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</si>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</sst>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0.0925310901976737</v>
      </c>
    </row>
    <row r="7" spans="1:2" x14ac:dyDescent="0.25">
      <c r="A7" t="s">
        <v>5</v>
      </c>
      <c r="B7" s="6">
        <v>0.0192263556151401</v>
      </c>
    </row>
    <row r="8" spans="1:2" x14ac:dyDescent="0.25">
      <c r="A8" t="s">
        <v>6</v>
      </c>
      <c r="B8" s="6">
        <v>0.030613150577774122</v>
      </c>
    </row>
    <row r="9" spans="1:2" x14ac:dyDescent="0.25">
      <c r="A9" t="s">
        <v>7</v>
      </c>
      <c r="B9" s="6">
        <v>0.0012025527487119752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0.01824999916135442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0.11993800368145868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0.66433</v>
      </c>
      <c r="C19" s="8" t="s">
        <v>19</v>
      </c>
    </row>
    <row r="20" spans="1:2" x14ac:dyDescent="0.25">
      <c r="A20" t="s">
        <v>20</v>
      </c>
      <c r="B20" s="10">
        <f>B17+B19*B18</f>
        <v>0.1211464</v>
      </c>
    </row>
    <row r="21" spans="1:3" x14ac:dyDescent="0.25">
      <c r="A21" t="s">
        <v>21</v>
      </c>
      <c r="B21" s="6">
        <v>0.0755893536121673</v>
      </c>
      <c r="C21" s="8" t="s">
        <v>22</v>
      </c>
    </row>
    <row r="22" spans="1:2" x14ac:dyDescent="0.25">
      <c r="A22" t="s">
        <v>23</v>
      </c>
      <c r="B22" s="11">
        <v>1196690505728</v>
      </c>
    </row>
    <row r="23" spans="1:2" x14ac:dyDescent="0.25">
      <c r="A23" t="s">
        <v>24</v>
      </c>
      <c r="B23" s="11">
        <v>30990000000</v>
      </c>
    </row>
    <row r="24" spans="1:2" x14ac:dyDescent="0.25">
      <c r="A24" t="s">
        <v>25</v>
      </c>
      <c r="B24" s="10">
        <f>B22/(B22+B23)</f>
        <v>0.9747572761354362</v>
      </c>
    </row>
    <row r="25" spans="1:2" x14ac:dyDescent="0.25">
      <c r="A25" t="s">
        <v>26</v>
      </c>
      <c r="B25" s="10">
        <f>1-B24</f>
        <v>0.025242723864563832</v>
      </c>
    </row>
    <row r="26" spans="1:2" x14ac:dyDescent="0.25">
      <c r="A26" t="s">
        <v>27</v>
      </c>
      <c r="B26" s="12">
        <f>B24*B20+B25*B21*(1-B8)</f>
        <v>0.11993800368145868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916062200000</v>
      </c>
      <c r="C29" s="8" t="s">
        <v>30</v>
      </c>
    </row>
    <row r="30" spans="1:2" x14ac:dyDescent="0.25">
      <c r="A30" t="s">
        <v>31</v>
      </c>
      <c r="B30" s="11">
        <v>-19447900000</v>
      </c>
    </row>
    <row r="31" spans="1:2" x14ac:dyDescent="0.25">
      <c r="A31" t="s">
        <v>32</v>
      </c>
      <c r="B31" s="13">
        <v>2158647166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0.0925310901976737</v>
      </c>
      <c r="C5" s="10">
        <f>Assumptions!B6</f>
        <v>0.0925310901976737</v>
      </c>
      <c r="D5" s="10">
        <f>Assumptions!B6</f>
        <v>0.0925310901976737</v>
      </c>
      <c r="E5" s="10">
        <f>Assumptions!B6</f>
        <v>0.0925310901976737</v>
      </c>
      <c r="F5" s="10">
        <f>Assumptions!B6</f>
        <v>0.0925310901976737</v>
      </c>
    </row>
    <row r="6" spans="1:6" x14ac:dyDescent="0.25">
      <c r="A6" t="s">
        <v>43</v>
      </c>
      <c r="B6" s="18">
        <f>Assumptions!B29*(1+B5)</f>
        <v>1000826434054.8794</v>
      </c>
      <c r="C6" s="18">
        <f>B6*(1+C5)</f>
        <v>1093433995096.6276</v>
      </c>
      <c r="D6" s="18">
        <f>C6*(1+D5)</f>
        <v>1194610634722.1162</v>
      </c>
      <c r="E6" s="18">
        <f>D6*(1+E5)</f>
        <v>1305149259114.6885</v>
      </c>
      <c r="F6" s="18">
        <f>E6*(1+F5)</f>
        <v>1425916142931.2566</v>
      </c>
    </row>
    <row r="7" spans="1:6" x14ac:dyDescent="0.25">
      <c r="A7" t="s">
        <v>5</v>
      </c>
      <c r="B7" s="10">
        <f>Assumptions!B7</f>
        <v>0.0192263556151401</v>
      </c>
      <c r="C7" s="10">
        <f>Assumptions!B7</f>
        <v>0.0192263556151401</v>
      </c>
      <c r="D7" s="10">
        <f>Assumptions!B7</f>
        <v>0.0192263556151401</v>
      </c>
      <c r="E7" s="10">
        <f>Assumptions!B7</f>
        <v>0.0192263556151401</v>
      </c>
      <c r="F7" s="10">
        <f>Assumptions!B7</f>
        <v>0.0192263556151401</v>
      </c>
    </row>
    <row r="8" spans="1:6" x14ac:dyDescent="0.25">
      <c r="A8" t="s">
        <v>44</v>
      </c>
      <c r="B8" s="18">
        <f>B6*B7</f>
        <v>19242244930.171673</v>
      </c>
      <c r="C8" s="18">
        <f>C6*C7</f>
        <v>21022750831.411118</v>
      </c>
      <c r="D8" s="18">
        <f>D6*D7</f>
        <v>22968008884.795635</v>
      </c>
      <c r="E8" s="18">
        <f>E6*E7</f>
        <v>25093263786.57563</v>
      </c>
      <c r="F8" s="18">
        <f>F6*F7</f>
        <v>27415170841.365276</v>
      </c>
    </row>
    <row r="9" spans="1:6" x14ac:dyDescent="0.25">
      <c r="A9" t="s">
        <v>45</v>
      </c>
      <c r="B9" s="18">
        <f>B8*(1-Assumptions!B8)</f>
        <v>18653179188.669918</v>
      </c>
      <c r="C9" s="18">
        <f>C8*(1-Assumptions!B8)</f>
        <v>20379178194.6501</v>
      </c>
      <c r="D9" s="18">
        <f>D8*(1-Assumptions!B8)</f>
        <v>22264885770.333733</v>
      </c>
      <c r="E9" s="18">
        <f>E8*(1-Assumptions!B8)</f>
        <v>24325079923.789383</v>
      </c>
      <c r="F9" s="18">
        <f>F8*(1-Assumptions!B8)</f>
        <v>26575906088.283157</v>
      </c>
    </row>
    <row r="10" spans="1:6" x14ac:dyDescent="0.25">
      <c r="A10" t="s">
        <v>46</v>
      </c>
      <c r="B10" s="18">
        <f>B6*Assumptions!B9</f>
        <v>1203546579.2562995</v>
      </c>
      <c r="C10" s="18">
        <f>C6*Assumptions!B9</f>
        <v>1314912056.3385658</v>
      </c>
      <c r="D10" s="18">
        <f>D6*Assumptions!B9</f>
        <v>1436582302.4256382</v>
      </c>
      <c r="E10" s="18">
        <f>E6*Assumptions!B9</f>
        <v>1569510829.0277665</v>
      </c>
      <c r="F10" s="18">
        <f>F6*Assumptions!B9</f>
        <v>1714739377.1147604</v>
      </c>
    </row>
    <row r="11" spans="1:6" x14ac:dyDescent="0.25">
      <c r="A11" t="s">
        <v>47</v>
      </c>
      <c r="B11" s="18">
        <f>-B6*Assumptions!B10</f>
        <v>-10008264340.548794</v>
      </c>
      <c r="C11" s="18">
        <f>-C6*Assumptions!B10</f>
        <v>-10934339950.966276</v>
      </c>
      <c r="D11" s="18">
        <f>-D6*Assumptions!B10</f>
        <v>-11946106347.221163</v>
      </c>
      <c r="E11" s="18">
        <f>-E6*Assumptions!B10</f>
        <v>-13051492591.146885</v>
      </c>
      <c r="F11" s="18">
        <f>-F6*Assumptions!B10</f>
        <v>-14259161429.312567</v>
      </c>
    </row>
    <row r="12" spans="1:6" x14ac:dyDescent="0.25">
      <c r="A12" t="s">
        <v>48</v>
      </c>
      <c r="B12" s="18">
        <f>-(B6-Assumptions!B29)*Assumptions!B11</f>
        <v>-1546947200.4143987</v>
      </c>
      <c r="C12" s="18">
        <f>-(C6-B6)*Assumptions!B11</f>
        <v>-1690087911.3469822</v>
      </c>
      <c r="D12" s="18">
        <f>-(D6-C6)*Assumptions!B11</f>
        <v>-1846473588.313826</v>
      </c>
      <c r="E12" s="18">
        <f>-(E6-D6)*Assumptions!B11</f>
        <v>-2017329802.461715</v>
      </c>
      <c r="F12" s="18">
        <f>-(F6-E6)*Assumptions!B11</f>
        <v>-2203995528.3717546</v>
      </c>
    </row>
    <row r="13" spans="1:6" x14ac:dyDescent="0.25">
      <c r="A13" s="19" t="s">
        <v>49</v>
      </c>
      <c r="B13" s="20">
        <f>B9+B10+B11+B12</f>
        <v>8301514226.963024</v>
      </c>
      <c r="C13" s="20">
        <f>C9+C10+C11+C12</f>
        <v>9069662388.675407</v>
      </c>
      <c r="D13" s="20">
        <f>D9+D10+D11+D12</f>
        <v>9908888137.22438</v>
      </c>
      <c r="E13" s="20">
        <f>E9+E10+E11+E12</f>
        <v>10825768359.20855</v>
      </c>
      <c r="F13" s="20">
        <f>F9+F10+F11+F12</f>
        <v>11827488507.713596</v>
      </c>
    </row>
    <row r="14" spans="1:6" x14ac:dyDescent="0.25">
      <c r="A14" t="s">
        <v>50</v>
      </c>
      <c r="B14" s="21">
        <f>1/(1+Assumptions!$B$26)^(1-0.5*Assumptions!$B$32)</f>
        <v>0.9449373358475284</v>
      </c>
      <c r="C14" s="21">
        <f>1/(1+Assumptions!$B$26)^(2-0.5*Assumptions!$B$32)</f>
        <v>0.8437407541679376</v>
      </c>
      <c r="D14" s="21">
        <f>1/(1+Assumptions!$B$26)^(3-0.5*Assumptions!$B$32)</f>
        <v>0.7533816616584081</v>
      </c>
      <c r="E14" s="21">
        <f>1/(1+Assumptions!$B$26)^(4-0.5*Assumptions!$B$32)</f>
        <v>0.6726994344168097</v>
      </c>
      <c r="F14" s="21">
        <f>1/(1+Assumptions!$B$26)^(5-0.5*Assumptions!$B$32)</f>
        <v>0.600657743737165</v>
      </c>
    </row>
    <row r="15" spans="1:6" x14ac:dyDescent="0.25">
      <c r="A15" s="19" t="s">
        <v>51</v>
      </c>
      <c r="B15" s="20">
        <f>B13*B14</f>
        <v>7844410737.126794</v>
      </c>
      <c r="C15" s="20">
        <f>C13*C14</f>
        <v>7652443783.869567</v>
      </c>
      <c r="D15" s="20">
        <f>D13*D14</f>
        <v>7465174610.009393</v>
      </c>
      <c r="E15" s="20">
        <f>E13*E14</f>
        <v>7282488252.366985</v>
      </c>
      <c r="F15" s="20">
        <f>F13*F14</f>
        <v>7104272561.120497</v>
      </c>
    </row>
    <row r="17" spans="1:2" x14ac:dyDescent="0.25">
      <c r="A17" s="22" t="s">
        <v>52</v>
      </c>
      <c r="B17" s="23">
        <f>SUM(B15:F15)</f>
        <v>37348789944.49323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11827488507.713596</v>
      </c>
    </row>
    <row r="5" spans="1:2" x14ac:dyDescent="0.25">
      <c r="A5" t="s">
        <v>56</v>
      </c>
      <c r="B5" s="18">
        <f>IF(Assumptions!$B$33=0,B4,B4-Forecast!F11-Forecast!F10-Forecast!F12)</f>
        <v>26575906088.283157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0.2084410214663659</v>
      </c>
    </row>
    <row r="7" spans="1:2" x14ac:dyDescent="0.25">
      <c r="A7" t="s">
        <v>58</v>
      </c>
      <c r="B7" s="18">
        <f>-MAX(Forecast!F9,0)*B6</f>
        <v>-5539509011.435954</v>
      </c>
    </row>
    <row r="8" spans="1:2" x14ac:dyDescent="0.25">
      <c r="A8" t="s">
        <v>59</v>
      </c>
      <c r="B8" s="18">
        <f>IF(OR(Assumptions!$B$33=0,Assumptions!B12&lt;=0),B5,MAX(B5+B7,0))</f>
        <v>21036397076.847202</v>
      </c>
    </row>
    <row r="9" spans="1:2" x14ac:dyDescent="0.25">
      <c r="A9" t="s">
        <v>60</v>
      </c>
      <c r="B9" s="18">
        <f>B8*(1+Assumptions!B12)/(Assumptions!B26-Assumptions!B12)</f>
        <v>227119869468.87402</v>
      </c>
    </row>
    <row r="10" spans="1:2" x14ac:dyDescent="0.25">
      <c r="A10" t="s">
        <v>61</v>
      </c>
      <c r="B10" s="18">
        <f>B9/(1+Assumptions!B26)^(5-0.5*Assumptions!B32)</f>
        <v>136421308353.05328</v>
      </c>
    </row>
    <row r="11" spans="1:2" x14ac:dyDescent="0.25">
      <c r="A11" t="s">
        <v>62</v>
      </c>
      <c r="B11" s="18">
        <f>Forecast!B17+B10</f>
        <v>173770098297.5465</v>
      </c>
    </row>
    <row r="12" spans="1:2" x14ac:dyDescent="0.25">
      <c r="A12" t="s">
        <v>63</v>
      </c>
      <c r="B12" s="18">
        <f>-Assumptions!B30</f>
        <v>19447900000</v>
      </c>
    </row>
    <row r="13" spans="1:2" x14ac:dyDescent="0.25">
      <c r="A13" t="s">
        <v>64</v>
      </c>
      <c r="B13" s="18">
        <f>B11+B12</f>
        <v>193217998297.5465</v>
      </c>
    </row>
    <row r="14" spans="1:2" x14ac:dyDescent="0.25">
      <c r="A14" s="19" t="s">
        <v>65</v>
      </c>
      <c r="B14" s="24">
        <f>B13/Assumptions!B31</f>
        <v>89.50883745192219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29129910218.480038</v>
      </c>
    </row>
    <row r="18" spans="1:2" x14ac:dyDescent="0.25">
      <c r="A18" t="s">
        <v>60</v>
      </c>
      <c r="B18" s="18">
        <f>B17*Assumptions!B13</f>
        <v>582598204369.6007</v>
      </c>
    </row>
    <row r="19" spans="1:2" x14ac:dyDescent="0.25">
      <c r="A19" t="s">
        <v>61</v>
      </c>
      <c r="B19" s="18">
        <f>B18/(1+Assumptions!B26)^(5-0.5*Assumptions!B32)</f>
        <v>349942122941.9681</v>
      </c>
    </row>
    <row r="20" spans="1:2" x14ac:dyDescent="0.25">
      <c r="A20" t="s">
        <v>62</v>
      </c>
      <c r="B20" s="18">
        <f>Forecast!B17+B19</f>
        <v>387290912886.4613</v>
      </c>
    </row>
    <row r="21" spans="1:2" x14ac:dyDescent="0.25">
      <c r="A21" t="s">
        <v>63</v>
      </c>
      <c r="B21" s="18">
        <f>-Assumptions!B30</f>
        <v>19447900000</v>
      </c>
    </row>
    <row r="22" spans="1:2" x14ac:dyDescent="0.25">
      <c r="A22" t="s">
        <v>64</v>
      </c>
      <c r="B22" s="18">
        <f>B20+B21</f>
        <v>406738812886.4613</v>
      </c>
    </row>
    <row r="23" spans="1:2" x14ac:dyDescent="0.25">
      <c r="A23" s="19" t="s">
        <v>65</v>
      </c>
      <c r="B23" s="25">
        <f>B22/Assumptions!B31</f>
        <v>188.42301756991318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550.95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89.50883745192219</v>
      </c>
    </row>
    <row r="29" spans="1:2" x14ac:dyDescent="0.25">
      <c r="A29" s="19" t="s">
        <v>73</v>
      </c>
      <c r="B29" s="12">
        <f>B28/B26-1</f>
        <v>-0.837537276609634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0.099938</v>
      </c>
      <c r="B5" s="31">
        <v>108.54705310365601</v>
      </c>
      <c r="C5" s="31">
        <v>108.94827889431471</v>
      </c>
      <c r="D5" s="31">
        <v>109.34950468497338</v>
      </c>
      <c r="E5" s="31">
        <v>109.7507304756321</v>
      </c>
      <c r="F5" s="31">
        <v>110.15195626629077</v>
      </c>
    </row>
    <row r="6" spans="1:6" x14ac:dyDescent="0.25">
      <c r="A6" s="30">
        <v>0.109938</v>
      </c>
      <c r="B6" s="31">
        <v>97.78254323309345</v>
      </c>
      <c r="C6" s="31">
        <v>98.13271759804968</v>
      </c>
      <c r="D6" s="31">
        <v>98.48289196300587</v>
      </c>
      <c r="E6" s="31">
        <v>98.83306632796209</v>
      </c>
      <c r="F6" s="31">
        <v>99.18324069291829</v>
      </c>
    </row>
    <row r="7" spans="1:6" x14ac:dyDescent="0.25">
      <c r="A7" s="30">
        <v>0.119938</v>
      </c>
      <c r="B7" s="31">
        <v>88.89227853996316</v>
      </c>
      <c r="C7" s="31">
        <v>89.20055950296442</v>
      </c>
      <c r="D7" s="32">
        <v>89.5088404659657</v>
      </c>
      <c r="E7" s="31">
        <v>89.81712142896697</v>
      </c>
      <c r="F7" s="31">
        <v>90.12540239196824</v>
      </c>
    </row>
    <row r="8" spans="1:6" x14ac:dyDescent="0.25">
      <c r="A8" s="30">
        <v>0.129938</v>
      </c>
      <c r="B8" s="31">
        <v>81.43944790570447</v>
      </c>
      <c r="C8" s="31">
        <v>81.7128453689465</v>
      </c>
      <c r="D8" s="31">
        <v>81.98624283218854</v>
      </c>
      <c r="E8" s="31">
        <v>82.25964029543054</v>
      </c>
      <c r="F8" s="31">
        <v>82.53303775867258</v>
      </c>
    </row>
    <row r="9" spans="1:6" x14ac:dyDescent="0.25">
      <c r="A9" s="30">
        <v>0.139938</v>
      </c>
      <c r="B9" s="31">
        <v>75.11234187921416</v>
      </c>
      <c r="C9" s="31">
        <v>75.35633367293248</v>
      </c>
      <c r="D9" s="31">
        <v>75.6003254666508</v>
      </c>
      <c r="E9" s="31">
        <v>75.84431726036911</v>
      </c>
      <c r="F9" s="31">
        <v>76.08830905408742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916062200000</v>
      </c>
      <c r="C5" s="18">
        <v>900685300000</v>
      </c>
      <c r="D5" s="18">
        <v>958232700000</v>
      </c>
      <c r="E5" s="18">
        <v>702463154000</v>
      </c>
      <c r="F5" s="8" t="s">
        <v>84</v>
      </c>
    </row>
    <row r="6" spans="1:6" x14ac:dyDescent="0.25">
      <c r="A6" t="s">
        <v>44</v>
      </c>
      <c r="B6" s="18">
        <v>19623300000</v>
      </c>
      <c r="C6" s="18">
        <v>18779400000</v>
      </c>
      <c r="D6" s="18">
        <v>15696700000</v>
      </c>
      <c r="E6" s="18">
        <v>12822096000</v>
      </c>
      <c r="F6" s="8" t="s">
        <v>85</v>
      </c>
    </row>
    <row r="7" spans="1:6" x14ac:dyDescent="0.25">
      <c r="A7" t="s">
        <v>86</v>
      </c>
      <c r="B7" s="18">
        <v>1606400000</v>
      </c>
      <c r="C7" s="18">
        <v>1039300000</v>
      </c>
      <c r="D7" s="18">
        <v>787500000</v>
      </c>
      <c r="E7" s="18">
        <v>759288000</v>
      </c>
      <c r="F7" s="8" t="s">
        <v>87</v>
      </c>
    </row>
    <row r="8" spans="1:6" x14ac:dyDescent="0.25">
      <c r="A8" t="s">
        <v>88</v>
      </c>
      <c r="B8" s="18">
        <v>2870900000</v>
      </c>
      <c r="C8" s="18">
        <v>3007200000</v>
      </c>
      <c r="D8" s="18">
        <v>1359500000</v>
      </c>
      <c r="E8" s="18">
        <v>875730000</v>
      </c>
      <c r="F8" s="8" t="s">
        <v>89</v>
      </c>
    </row>
    <row r="9" spans="1:6" x14ac:dyDescent="0.25">
      <c r="A9" t="s">
        <v>90</v>
      </c>
      <c r="B9" s="18">
        <v>1483500000</v>
      </c>
      <c r="C9" s="18">
        <v>3036900000</v>
      </c>
      <c r="D9" s="18">
        <v>4667794000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30990000000</v>
      </c>
      <c r="C10" s="18">
        <v>29500000000</v>
      </c>
      <c r="D10" s="18">
        <v>9500000000</v>
      </c>
      <c r="E10" s="18">
        <v>9500000000</v>
      </c>
      <c r="F10" s="8" t="s">
        <v>92</v>
      </c>
    </row>
    <row r="11" spans="1:6" x14ac:dyDescent="0.25">
      <c r="A11" t="s">
        <v>93</v>
      </c>
      <c r="B11" s="18">
        <v>50437900000</v>
      </c>
      <c r="C11" s="18">
        <v>76144200000</v>
      </c>
      <c r="D11" s="18">
        <v>32278600000</v>
      </c>
      <c r="E11" s="18">
        <v>37664754000</v>
      </c>
      <c r="F11" s="8" t="s">
        <v>94</v>
      </c>
    </row>
    <row r="12" spans="1:6" x14ac:dyDescent="0.25">
      <c r="A12" t="s">
        <v>32</v>
      </c>
      <c r="B12" s="34">
        <v>2158647166</v>
      </c>
      <c r="C12" s="34">
        <v>2154214563</v>
      </c>
      <c r="D12" s="34">
        <v>2152168105</v>
      </c>
      <c r="E12" s="34">
        <v>2133908797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86" customHeight="1" spans="1:6" x14ac:dyDescent="0.25">
      <c r="A18" s="35" t="s">
        <v>99</v>
      </c>
      <c r="B18" s="35"/>
      <c r="C18" s="35"/>
      <c r="D18" s="35"/>
      <c r="E18" s="35"/>
      <c r="F18" s="35"/>
    </row>
    <row r="19" ht="54" customHeight="1" spans="1:6" x14ac:dyDescent="0.25">
      <c r="A19" s="35" t="s">
        <v>100</v>
      </c>
      <c r="B19" s="35"/>
      <c r="C19" s="35"/>
      <c r="D19" s="35"/>
      <c r="E19" s="35"/>
      <c r="F19" s="35"/>
    </row>
    <row r="20" ht="22" customHeight="1" spans="1:6" x14ac:dyDescent="0.25">
      <c r="A20" s="35" t="s">
        <v>101</v>
      </c>
      <c r="B20" s="35"/>
      <c r="C20" s="35"/>
      <c r="D20" s="35"/>
      <c r="E20" s="35"/>
      <c r="F20" s="35"/>
    </row>
    <row r="21" ht="38" customHeight="1" spans="1:6" x14ac:dyDescent="0.25">
      <c r="A21" s="35" t="s">
        <v>102</v>
      </c>
      <c r="B21" s="35"/>
      <c r="C21" s="35"/>
      <c r="D21" s="35"/>
      <c r="E21" s="35"/>
      <c r="F21" s="35"/>
    </row>
    <row r="23" spans="1:1" x14ac:dyDescent="0.25">
      <c r="A23" s="36" t="s">
        <v>103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2026-09-19T00:09:35Z</dcterms:modified>
</cp:coreProperties>
</file>