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<sst xmlns="http://schemas.openxmlformats.org/spreadsheetml/2006/main" count="111" uniqueCount="99">
  <si>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HP Inc. (HPQ)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</si>
  <si>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</si>
  <si>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</si>
  <si>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</si>
  <si>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</si>
  <si>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</si>
  <si>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</si>
  <si>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</si>
  <si>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</si>
  <si>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</si>
  <si>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</si>
  <si>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</si>
  <si>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</si>
  <si>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</si>
  <si>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</si>
  <si>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</si>
  <si>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</si>
  <si>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</si>
  <si>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</si>
  <si>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</si>
  <si>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</si>
  <si>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</si>
  <si>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</si>
  <si>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</si>
  <si>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</si>
  <si>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</si>
  <si>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</si>
  <si>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</si>
  <si>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</si>
  <si>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</si>
  <si>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2025-10-31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</si>
  <si>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</si>
  <si>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</si>
  <si>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</si>
  <si>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</si>
  <si>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</si>
  <si>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</si>
  <si>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</si>
  <si>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</si>
  <si>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</si>
  <si>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</si>
  <si>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</si>
  <si>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</si>
  <si>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</si>
  <si>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</si>
  <si>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</si>
  <si>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</si>
  <si>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</si>
  <si>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</si>
  <si>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</si>
  <si>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</si>
  <si>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</si>
  <si>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</si>
  <si>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</si>
  <si>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</si>
  <si>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</si>
  <si>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</si>
  <si>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</si>
  <si>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</si>
  <si>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</si>
  <si>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</si>
  <si>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</si>
  <si>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</si>
  <si>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</si>
  <si>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</si>
  <si>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</si>
  <si>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</si>
  <si>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</si>
  <si>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</si>
  <si>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</si>
  <si>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</si>
  <si>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</si>
  <si>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</si>
  <si>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</si>
  <si>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</si>
  <si>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</si>
  <si>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</si>
  <si>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</si>
  <si>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</si>
  <si>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2025-10-31</t>
  </si>
  <si>
    <t>2024-10-31</t>
  </si>
  <si>
    <t>2023-10-31</t>
  </si>
  <si>
    <t>2022-10-31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</si>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</sst>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-0.04209584055759441</v>
      </c>
    </row>
    <row r="7" spans="1:2" x14ac:dyDescent="0.25">
      <c r="A7" t="s">
        <v>5</v>
      </c>
      <c r="B7" s="6">
        <v>0.07598689485822682</v>
      </c>
    </row>
    <row r="8" spans="1:2" x14ac:dyDescent="0.25">
      <c r="A8" t="s">
        <v>6</v>
      </c>
      <c r="B8" s="6">
        <v>0.1537053979871912</v>
      </c>
    </row>
    <row r="9" spans="1:2" x14ac:dyDescent="0.25">
      <c r="A9" t="s">
        <v>7</v>
      </c>
      <c r="B9" s="6">
        <v>0.01507116509905716</v>
      </c>
    </row>
    <row r="10" spans="1:2" x14ac:dyDescent="0.25">
      <c r="A10" t="s">
        <v>8</v>
      </c>
      <c r="B10" s="6">
        <v>0.01261866793753092</v>
      </c>
    </row>
    <row r="11" spans="1:2" x14ac:dyDescent="0.25">
      <c r="A11" t="s">
        <v>9</v>
      </c>
      <c r="B11" s="6">
        <v>-0.06244560487380331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8.417094935682819</v>
      </c>
    </row>
    <row r="14" spans="1:3" x14ac:dyDescent="0.25">
      <c r="A14" t="s">
        <v>12</v>
      </c>
      <c r="B14" s="6">
        <v>0.42539703443691895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1.13735</v>
      </c>
      <c r="C19" s="8" t="s">
        <v>19</v>
      </c>
    </row>
    <row r="20" spans="1:2" x14ac:dyDescent="0.25">
      <c r="A20" t="s">
        <v>20</v>
      </c>
      <c r="B20" s="10">
        <f>B17+B19*B18</f>
        <v>0.11253425</v>
      </c>
    </row>
    <row r="21" spans="1:3" x14ac:dyDescent="0.25">
      <c r="A21" t="s">
        <v>21</v>
      </c>
      <c r="B21" s="6">
        <v>0.05096184748175015</v>
      </c>
      <c r="C21" s="8" t="s">
        <v>22</v>
      </c>
    </row>
    <row r="22" spans="1:2" x14ac:dyDescent="0.25">
      <c r="A22" t="s">
        <v>23</v>
      </c>
      <c r="B22" s="11">
        <v>31021611008</v>
      </c>
    </row>
    <row r="23" spans="1:2" x14ac:dyDescent="0.25">
      <c r="A23" t="s">
        <v>24</v>
      </c>
      <c r="B23" s="11">
        <v>10882000000</v>
      </c>
    </row>
    <row r="24" spans="1:2" x14ac:dyDescent="0.25">
      <c r="A24" t="s">
        <v>25</v>
      </c>
      <c r="B24" s="10">
        <f>B22/(B22+B23)</f>
        <v>0.7403087767800615</v>
      </c>
    </row>
    <row r="25" spans="1:2" x14ac:dyDescent="0.25">
      <c r="A25" t="s">
        <v>26</v>
      </c>
      <c r="B25" s="10">
        <f>1-B24</f>
        <v>0.25969122321993854</v>
      </c>
    </row>
    <row r="26" spans="1:2" x14ac:dyDescent="0.25">
      <c r="A26" t="s">
        <v>27</v>
      </c>
      <c r="B26" s="12">
        <f>B24*B20+B25*B21*(1-B8)</f>
        <v>0.09451024728342326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55295000000</v>
      </c>
      <c r="C29" s="8" t="s">
        <v>30</v>
      </c>
    </row>
    <row r="30" spans="1:2" x14ac:dyDescent="0.25">
      <c r="A30" t="s">
        <v>31</v>
      </c>
      <c r="B30" s="11">
        <v>7192000000</v>
      </c>
    </row>
    <row r="31" spans="1:2" x14ac:dyDescent="0.25">
      <c r="A31" t="s">
        <v>32</v>
      </c>
      <c r="B31" s="13">
        <v>953000000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-0.04209584055759441</v>
      </c>
      <c r="C5" s="10">
        <f>Assumptions!B6</f>
        <v>-0.04209584055759441</v>
      </c>
      <c r="D5" s="10">
        <f>Assumptions!B6</f>
        <v>-0.04209584055759441</v>
      </c>
      <c r="E5" s="10">
        <f>Assumptions!B6</f>
        <v>-0.04209584055759441</v>
      </c>
      <c r="F5" s="10">
        <f>Assumptions!B6</f>
        <v>-0.04209584055759441</v>
      </c>
    </row>
    <row r="6" spans="1:6" x14ac:dyDescent="0.25">
      <c r="A6" t="s">
        <v>43</v>
      </c>
      <c r="B6" s="18">
        <f>Assumptions!B29*(1+B5)</f>
        <v>52967310496.36782</v>
      </c>
      <c r="C6" s="18">
        <f>B6*(1+C5)</f>
        <v>50737607038.94813</v>
      </c>
      <c r="D6" s="18">
        <f>C6*(1+D5)</f>
        <v>48601764822.76269</v>
      </c>
      <c r="E6" s="18">
        <f>D6*(1+E5)</f>
        <v>46555832679.965965</v>
      </c>
      <c r="F6" s="18">
        <f>E6*(1+F5)</f>
        <v>44596025770.44408</v>
      </c>
    </row>
    <row r="7" spans="1:6" x14ac:dyDescent="0.25">
      <c r="A7" t="s">
        <v>5</v>
      </c>
      <c r="B7" s="10">
        <f>Assumptions!B7</f>
        <v>0.07598689485822682</v>
      </c>
      <c r="C7" s="10">
        <f>Assumptions!B7</f>
        <v>0.07598689485822682</v>
      </c>
      <c r="D7" s="10">
        <f>Assumptions!B7</f>
        <v>0.07598689485822682</v>
      </c>
      <c r="E7" s="10">
        <f>Assumptions!B7</f>
        <v>0.07598689485822682</v>
      </c>
      <c r="F7" s="10">
        <f>Assumptions!B7</f>
        <v>0.07598689485822682</v>
      </c>
    </row>
    <row r="8" spans="1:6" x14ac:dyDescent="0.25">
      <c r="A8" t="s">
        <v>44</v>
      </c>
      <c r="B8" s="18">
        <f>B6*B7</f>
        <v>4024821453.6105556</v>
      </c>
      <c r="C8" s="18">
        <f>C6*C7</f>
        <v>3855393211.4265804</v>
      </c>
      <c r="D8" s="18">
        <f>D6*D7</f>
        <v>3693097193.511535</v>
      </c>
      <c r="E8" s="18">
        <f>E6*E7</f>
        <v>3537633162.889774</v>
      </c>
      <c r="F8" s="18">
        <f>F6*F7</f>
        <v>3388713521.313508</v>
      </c>
    </row>
    <row r="9" spans="1:6" x14ac:dyDescent="0.25">
      <c r="A9" t="s">
        <v>45</v>
      </c>
      <c r="B9" s="18">
        <f>B8*(1-Assumptions!B8)</f>
        <v>3406184670.25596</v>
      </c>
      <c r="C9" s="18">
        <f>C8*(1-Assumptions!B8)</f>
        <v>3262798463.4671426</v>
      </c>
      <c r="D9" s="18">
        <f>D8*(1-Assumptions!B8)</f>
        <v>3125448219.577466</v>
      </c>
      <c r="E9" s="18">
        <f>E8*(1-Assumptions!B8)</f>
        <v>2993879849.655115</v>
      </c>
      <c r="F9" s="18">
        <f>F8*(1-Assumptions!B8)</f>
        <v>2867849960.855439</v>
      </c>
    </row>
    <row r="10" spans="1:6" x14ac:dyDescent="0.25">
      <c r="A10" t="s">
        <v>46</v>
      </c>
      <c r="B10" s="18">
        <f>B6*Assumptions!B9</f>
        <v>798279081.3437827</v>
      </c>
      <c r="C10" s="18">
        <f>C6*Assumptions!B9</f>
        <v>764674852.4150718</v>
      </c>
      <c r="D10" s="18">
        <f>D6*Assumptions!B9</f>
        <v>732485221.749405</v>
      </c>
      <c r="E10" s="18">
        <f>E6*Assumptions!B9</f>
        <v>701650640.6438478</v>
      </c>
      <c r="F10" s="18">
        <f>F6*Assumptions!B9</f>
        <v>672114067.1481705</v>
      </c>
    </row>
    <row r="11" spans="1:6" x14ac:dyDescent="0.25">
      <c r="A11" t="s">
        <v>47</v>
      </c>
      <c r="B11" s="18">
        <f>-B6*Assumptions!B10</f>
        <v>-668376902.6977615</v>
      </c>
      <c r="C11" s="18">
        <f>-C6*Assumptions!B10</f>
        <v>-640241015.1694179</v>
      </c>
      <c r="D11" s="18">
        <f>-D6*Assumptions!B10</f>
        <v>-613289531.4764136</v>
      </c>
      <c r="E11" s="18">
        <f>-E6*Assumptions!B10</f>
        <v>-587472593.1437407</v>
      </c>
      <c r="F11" s="18">
        <f>-F6*Assumptions!B10</f>
        <v>-562742440.5308052</v>
      </c>
    </row>
    <row r="12" spans="1:6" x14ac:dyDescent="0.25">
      <c r="A12" t="s">
        <v>48</v>
      </c>
      <c r="B12" s="18">
        <f>-(B6-Assumptions!B29)*Assumptions!B11</f>
        <v>-145353979.01271442</v>
      </c>
      <c r="C12" s="18">
        <f>-(C6-B6)*Assumptions!B11</f>
        <v>-139235181.08778328</v>
      </c>
      <c r="D12" s="18">
        <f>-(D6-C6)*Assumptions!B11</f>
        <v>-133373959.10470438</v>
      </c>
      <c r="E12" s="18">
        <f>-(E6-D6)*Assumptions!B11</f>
        <v>-127759470.18769786</v>
      </c>
      <c r="F12" s="18">
        <f>-(F6-E6)*Assumptions!B11</f>
        <v>-122381327.90095346</v>
      </c>
    </row>
    <row r="13" spans="1:6" x14ac:dyDescent="0.25">
      <c r="A13" s="19" t="s">
        <v>49</v>
      </c>
      <c r="B13" s="20">
        <f>B9+B10+B11+B12</f>
        <v>3390732869.889267</v>
      </c>
      <c r="C13" s="20">
        <f>C9+C10+C11+C12</f>
        <v>3247997119.6250134</v>
      </c>
      <c r="D13" s="20">
        <f>D9+D10+D11+D12</f>
        <v>3111269950.745753</v>
      </c>
      <c r="E13" s="20">
        <f>E9+E10+E11+E12</f>
        <v>2980298426.9675245</v>
      </c>
      <c r="F13" s="20">
        <f>F9+F10+F11+F12</f>
        <v>2854840259.5718513</v>
      </c>
    </row>
    <row r="14" spans="1:6" x14ac:dyDescent="0.25">
      <c r="A14" t="s">
        <v>50</v>
      </c>
      <c r="B14" s="21">
        <f>1/(1+Assumptions!$B$26)^(1-0.5*Assumptions!$B$32)</f>
        <v>0.955850747261092</v>
      </c>
      <c r="C14" s="21">
        <f>1/(1+Assumptions!$B$26)^(2-0.5*Assumptions!$B$32)</f>
        <v>0.8733136575317733</v>
      </c>
      <c r="D14" s="21">
        <f>1/(1+Assumptions!$B$26)^(3-0.5*Assumptions!$B$32)</f>
        <v>0.7979035917656686</v>
      </c>
      <c r="E14" s="21">
        <f>1/(1+Assumptions!$B$26)^(4-0.5*Assumptions!$B$32)</f>
        <v>0.7290051360835287</v>
      </c>
      <c r="F14" s="21">
        <f>1/(1+Assumptions!$B$26)^(5-0.5*Assumptions!$B$32)</f>
        <v>0.6660560171939194</v>
      </c>
    </row>
    <row r="15" spans="1:6" x14ac:dyDescent="0.25">
      <c r="A15" s="19" t="s">
        <v>51</v>
      </c>
      <c r="B15" s="20">
        <f>B13*B14</f>
        <v>3241034547.446403</v>
      </c>
      <c r="C15" s="20">
        <f>C13*C14</f>
        <v>2836520244.1923847</v>
      </c>
      <c r="D15" s="20">
        <f>D13*D14</f>
        <v>2482493468.652631</v>
      </c>
      <c r="E15" s="20">
        <f>E13*E14</f>
        <v>2172652860.3209867</v>
      </c>
      <c r="F15" s="20">
        <f>F13*F14</f>
        <v>1901483533.0152822</v>
      </c>
    </row>
    <row r="17" spans="1:2" x14ac:dyDescent="0.25">
      <c r="A17" s="22" t="s">
        <v>52</v>
      </c>
      <c r="B17" s="23">
        <f>SUM(B15:F15)</f>
        <v>12634184653.627687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2854840259.5718513</v>
      </c>
    </row>
    <row r="5" spans="1:2" x14ac:dyDescent="0.25">
      <c r="A5" t="s">
        <v>56</v>
      </c>
      <c r="B5" s="18">
        <f>IF(Assumptions!$B$33=0,B4,B4-Forecast!F11-Forecast!F10-Forecast!F12)</f>
        <v>2867849960.855439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0.05876862783750127</v>
      </c>
    </row>
    <row r="7" spans="1:2" x14ac:dyDescent="0.25">
      <c r="A7" t="s">
        <v>58</v>
      </c>
      <c r="B7" s="18">
        <f>-MAX(Forecast!F9,0)*B6</f>
        <v>-168539607.04330587</v>
      </c>
    </row>
    <row r="8" spans="1:2" x14ac:dyDescent="0.25">
      <c r="A8" t="s">
        <v>59</v>
      </c>
      <c r="B8" s="18">
        <f>IF(OR(Assumptions!$B$33=0,Assumptions!B12&lt;=0),B5,MAX(B5+B7,0))</f>
        <v>2699310353.8121333</v>
      </c>
    </row>
    <row r="9" spans="1:2" x14ac:dyDescent="0.25">
      <c r="A9" t="s">
        <v>60</v>
      </c>
      <c r="B9" s="18">
        <f>B8*(1+Assumptions!B12)/(Assumptions!B26-Assumptions!B12)</f>
        <v>39804104010.391846</v>
      </c>
    </row>
    <row r="10" spans="1:2" x14ac:dyDescent="0.25">
      <c r="A10" t="s">
        <v>61</v>
      </c>
      <c r="B10" s="18">
        <f>B9/(1+Assumptions!B26)^(5-0.5*Assumptions!B32)</f>
        <v>26511762985.134106</v>
      </c>
    </row>
    <row r="11" spans="1:2" x14ac:dyDescent="0.25">
      <c r="A11" t="s">
        <v>62</v>
      </c>
      <c r="B11" s="18">
        <f>Forecast!B17+B10</f>
        <v>39145947638.761795</v>
      </c>
    </row>
    <row r="12" spans="1:2" x14ac:dyDescent="0.25">
      <c r="A12" t="s">
        <v>63</v>
      </c>
      <c r="B12" s="18">
        <f>-Assumptions!B30</f>
        <v>-7192000000</v>
      </c>
    </row>
    <row r="13" spans="1:2" x14ac:dyDescent="0.25">
      <c r="A13" t="s">
        <v>64</v>
      </c>
      <c r="B13" s="18">
        <f>B11+B12</f>
        <v>31953947638.761795</v>
      </c>
    </row>
    <row r="14" spans="1:2" x14ac:dyDescent="0.25">
      <c r="A14" s="19" t="s">
        <v>65</v>
      </c>
      <c r="B14" s="24">
        <f>B13/Assumptions!B31</f>
        <v>33.52985061779832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4060827588.4616785</v>
      </c>
    </row>
    <row r="18" spans="1:2" x14ac:dyDescent="0.25">
      <c r="A18" t="s">
        <v>60</v>
      </c>
      <c r="B18" s="18">
        <f>B17*Assumptions!B13</f>
        <v>34180371329.52187</v>
      </c>
    </row>
    <row r="19" spans="1:2" x14ac:dyDescent="0.25">
      <c r="A19" t="s">
        <v>61</v>
      </c>
      <c r="B19" s="18">
        <f>B18/(1+Assumptions!B26)^(5-0.5*Assumptions!B32)</f>
        <v>22766041993.95057</v>
      </c>
    </row>
    <row r="20" spans="1:2" x14ac:dyDescent="0.25">
      <c r="A20" t="s">
        <v>62</v>
      </c>
      <c r="B20" s="18">
        <f>Forecast!B17+B19</f>
        <v>35400226647.578255</v>
      </c>
    </row>
    <row r="21" spans="1:2" x14ac:dyDescent="0.25">
      <c r="A21" t="s">
        <v>63</v>
      </c>
      <c r="B21" s="18">
        <f>-Assumptions!B30</f>
        <v>-7192000000</v>
      </c>
    </row>
    <row r="22" spans="1:2" x14ac:dyDescent="0.25">
      <c r="A22" t="s">
        <v>64</v>
      </c>
      <c r="B22" s="18">
        <f>B20+B21</f>
        <v>28208226647.578255</v>
      </c>
    </row>
    <row r="23" spans="1:2" x14ac:dyDescent="0.25">
      <c r="A23" s="19" t="s">
        <v>65</v>
      </c>
      <c r="B23" s="25">
        <f>B22/Assumptions!B31</f>
        <v>29.599398371016008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34.4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33.52985061779832</v>
      </c>
    </row>
    <row r="29" spans="1:2" x14ac:dyDescent="0.25">
      <c r="A29" s="19" t="s">
        <v>73</v>
      </c>
      <c r="B29" s="12">
        <f>B28/B26-1</f>
        <v>-0.025295040180281392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0.07451</v>
      </c>
      <c r="B5" s="31">
        <v>42.10772747312987</v>
      </c>
      <c r="C5" s="31">
        <v>45.108438874211124</v>
      </c>
      <c r="D5" s="31">
        <v>48.710062056470115</v>
      </c>
      <c r="E5" s="31">
        <v>53.11510604524199</v>
      </c>
      <c r="F5" s="31">
        <v>58.62859012925603</v>
      </c>
    </row>
    <row r="6" spans="1:6" x14ac:dyDescent="0.25">
      <c r="A6" s="30">
        <v>0.08451</v>
      </c>
      <c r="B6" s="31">
        <v>35.41318476077319</v>
      </c>
      <c r="C6" s="31">
        <v>37.46195706122139</v>
      </c>
      <c r="D6" s="31">
        <v>39.85087727532395</v>
      </c>
      <c r="E6" s="31">
        <v>42.67354692032209</v>
      </c>
      <c r="F6" s="31">
        <v>46.061378669684416</v>
      </c>
    </row>
    <row r="7" spans="1:6" x14ac:dyDescent="0.25">
      <c r="A7" s="30">
        <v>0.09451</v>
      </c>
      <c r="B7" s="31">
        <v>30.3953406834024</v>
      </c>
      <c r="C7" s="31">
        <v>31.85906825430121</v>
      </c>
      <c r="D7" s="32">
        <v>33.529984564658214</v>
      </c>
      <c r="E7" s="31">
        <v>35.45626557311352</v>
      </c>
      <c r="F7" s="31">
        <v>37.7022781166941</v>
      </c>
    </row>
    <row r="8" spans="1:6" x14ac:dyDescent="0.25">
      <c r="A8" s="30">
        <v>0.10451</v>
      </c>
      <c r="B8" s="31">
        <v>26.4925096852216</v>
      </c>
      <c r="C8" s="31">
        <v>27.5746646749601</v>
      </c>
      <c r="D8" s="31">
        <v>28.790078510240864</v>
      </c>
      <c r="E8" s="31">
        <v>30.16557823016111</v>
      </c>
      <c r="F8" s="31">
        <v>31.735709774435886</v>
      </c>
    </row>
    <row r="9" spans="1:6" x14ac:dyDescent="0.25">
      <c r="A9" s="30">
        <v>0.11451</v>
      </c>
      <c r="B9" s="31">
        <v>23.36877303952995</v>
      </c>
      <c r="C9" s="31">
        <v>24.19051263085144</v>
      </c>
      <c r="D9" s="31">
        <v>25.10163045058935</v>
      </c>
      <c r="E9" s="31">
        <v>26.117990579044793</v>
      </c>
      <c r="F9" s="31">
        <v>27.25944755817178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55295000000</v>
      </c>
      <c r="C5" s="18">
        <v>53559000000</v>
      </c>
      <c r="D5" s="18">
        <v>53718000000</v>
      </c>
      <c r="E5" s="18">
        <v>62910000000</v>
      </c>
      <c r="F5" s="8" t="s">
        <v>84</v>
      </c>
    </row>
    <row r="6" spans="1:6" x14ac:dyDescent="0.25">
      <c r="A6" t="s">
        <v>44</v>
      </c>
      <c r="B6" s="18">
        <v>3624000000</v>
      </c>
      <c r="C6" s="18">
        <v>4202000000</v>
      </c>
      <c r="D6" s="18">
        <v>4223000000</v>
      </c>
      <c r="E6" s="18">
        <v>5117000000</v>
      </c>
      <c r="F6" s="8" t="s">
        <v>85</v>
      </c>
    </row>
    <row r="7" spans="1:6" x14ac:dyDescent="0.25">
      <c r="A7" t="s">
        <v>86</v>
      </c>
      <c r="B7" s="18">
        <v>916000000</v>
      </c>
      <c r="C7" s="18">
        <v>830000000</v>
      </c>
      <c r="D7" s="18">
        <v>850000000</v>
      </c>
      <c r="E7" s="18">
        <v>780000000</v>
      </c>
      <c r="F7" s="8" t="s">
        <v>87</v>
      </c>
    </row>
    <row r="8" spans="1:6" x14ac:dyDescent="0.25">
      <c r="A8" t="s">
        <v>88</v>
      </c>
      <c r="B8" s="18">
        <v>897000000</v>
      </c>
      <c r="C8" s="18">
        <v>592000000</v>
      </c>
      <c r="D8" s="18">
        <v>593000000</v>
      </c>
      <c r="E8" s="18">
        <v>765000000</v>
      </c>
      <c r="F8" s="8" t="s">
        <v>89</v>
      </c>
    </row>
    <row r="9" spans="1:6" x14ac:dyDescent="0.25">
      <c r="A9" t="s">
        <v>90</v>
      </c>
      <c r="B9" s="18">
        <v>785000000</v>
      </c>
      <c r="C9" s="18">
        <v>449000000</v>
      </c>
      <c r="D9" s="18">
        <v>574000000</v>
      </c>
      <c r="E9" s="18">
        <v>1062000000</v>
      </c>
      <c r="F9" s="8" t="s">
        <v>91</v>
      </c>
    </row>
    <row r="10" spans="1:6" x14ac:dyDescent="0.25">
      <c r="A10" t="s">
        <v>92</v>
      </c>
      <c r="B10" s="18">
        <v>10882000000</v>
      </c>
      <c r="C10" s="18">
        <v>10899000000</v>
      </c>
      <c r="D10" s="18">
        <v>10739000000</v>
      </c>
      <c r="E10" s="18">
        <v>12294000000</v>
      </c>
      <c r="F10" s="8" t="s">
        <v>93</v>
      </c>
    </row>
    <row r="11" spans="1:6" x14ac:dyDescent="0.25">
      <c r="A11" t="s">
        <v>94</v>
      </c>
      <c r="B11" s="18">
        <v>3690000000</v>
      </c>
      <c r="C11" s="18">
        <v>3238000000</v>
      </c>
      <c r="D11" s="18">
        <v>3107000000</v>
      </c>
      <c r="E11" s="18">
        <v>3145000000</v>
      </c>
      <c r="F11" s="8" t="s">
        <v>95</v>
      </c>
    </row>
    <row r="12" spans="1:6" x14ac:dyDescent="0.25">
      <c r="A12" t="s">
        <v>32</v>
      </c>
      <c r="B12" s="34">
        <v>953000000</v>
      </c>
      <c r="C12" s="34">
        <v>989000000</v>
      </c>
      <c r="D12" s="34">
        <v>1000000000</v>
      </c>
      <c r="E12" s="34">
        <v>1050000000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2026-09-19T00:07:16Z</dcterms:modified>
</cp:coreProperties>
</file>