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<sst xmlns="http://schemas.openxmlformats.org/spreadsheetml/2006/main" count="112" uniqueCount="100">
  <si>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Wipro Limited (WIPRO.NS)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</si>
  <si>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</si>
  <si>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</si>
  <si>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</si>
  <si>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</si>
  <si>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</si>
  <si>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</si>
  <si>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</si>
  <si>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</si>
  <si>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</si>
  <si>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</si>
  <si>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</si>
  <si>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</si>
  <si>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</si>
  <si>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</si>
  <si>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</si>
  <si>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</si>
  <si>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</si>
  <si>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</si>
  <si>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</si>
  <si>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</si>
  <si>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</si>
  <si>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</si>
  <si>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</si>
  <si>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</si>
  <si>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</si>
  <si>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</si>
  <si>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</si>
  <si>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</si>
  <si>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</si>
  <si>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</si>
  <si>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</si>
  <si>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</si>
  <si>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</si>
  <si>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</si>
  <si>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</si>
  <si>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</si>
  <si>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</si>
  <si>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</si>
  <si>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</si>
  <si>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</si>
  <si>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</si>
  <si>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</si>
  <si>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</si>
  <si>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</si>
  <si>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</si>
  <si>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</si>
  <si>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</si>
  <si>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</si>
  <si>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</si>
  <si>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</si>
  <si>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</si>
  <si>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</si>
  <si>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</si>
  <si>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</si>
  <si>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</si>
  <si>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</si>
  <si>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</si>
  <si>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</si>
  <si>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</si>
  <si>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</si>
  <si>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</si>
  <si>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</si>
  <si>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</si>
  <si>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</si>
  <si>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</si>
  <si>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</si>
  <si>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</si>
  <si>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</si>
  <si>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</si>
  <si>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</si>
  <si>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</si>
  <si>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</si>
  <si>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</si>
  <si>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</si>
  <si>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</si>
  <si>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</si>
  <si>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</si>
  <si>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</si>
  <si>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</si>
  <si>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</si>
  <si>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</si>
  <si>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</si>
  <si>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</si>
  <si>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</si>
  <si>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</si>
  <si>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</si>
  <si>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</si>
  <si>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</si>
  <si>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</si>
  <si>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</si>
  <si>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</si>
  <si>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</si>
  <si>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</si>
  <si>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</si>
  <si>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</si>
  <si>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</si>
  <si>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</si>
  <si>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INR assumption - no free live source available for this market.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</si>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</sst>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0.007808818557295538</v>
      </c>
    </row>
    <row r="7" spans="1:2" x14ac:dyDescent="0.25">
      <c r="A7" t="s">
        <v>5</v>
      </c>
      <c r="B7" s="6">
        <v>0.15768238253282868</v>
      </c>
    </row>
    <row r="8" spans="1:2" x14ac:dyDescent="0.25">
      <c r="A8" t="s">
        <v>6</v>
      </c>
      <c r="B8" s="6">
        <v>0.23978702927413076</v>
      </c>
    </row>
    <row r="9" spans="1:2" x14ac:dyDescent="0.25">
      <c r="A9" t="s">
        <v>7</v>
      </c>
      <c r="B9" s="6">
        <v>0.03487446499572923</v>
      </c>
    </row>
    <row r="10" spans="1:2" x14ac:dyDescent="0.25">
      <c r="A10" t="s">
        <v>8</v>
      </c>
      <c r="B10" s="6">
        <v>0.015456658925459246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7.3484661513412215</v>
      </c>
    </row>
    <row r="14" spans="1:3" x14ac:dyDescent="0.25">
      <c r="A14" t="s">
        <v>12</v>
      </c>
      <c r="B14" s="6">
        <v>0.11300488121857521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0.59331</v>
      </c>
      <c r="C19" s="8" t="s">
        <v>19</v>
      </c>
    </row>
    <row r="20" spans="1:2" x14ac:dyDescent="0.25">
      <c r="A20" t="s">
        <v>20</v>
      </c>
      <c r="B20" s="10">
        <f>B17+B19*B18</f>
        <v>0.1154648</v>
      </c>
    </row>
    <row r="21" spans="1:3" x14ac:dyDescent="0.25">
      <c r="A21" t="s">
        <v>21</v>
      </c>
      <c r="B21" s="6">
        <v>0.068</v>
      </c>
      <c r="C21" s="8" t="s">
        <v>22</v>
      </c>
    </row>
    <row r="22" spans="1:2" x14ac:dyDescent="0.25">
      <c r="A22" t="s">
        <v>23</v>
      </c>
      <c r="B22" s="11">
        <v>1650454167552</v>
      </c>
    </row>
    <row r="23" spans="1:2" x14ac:dyDescent="0.25">
      <c r="A23" t="s">
        <v>24</v>
      </c>
      <c r="B23" s="11">
        <v>202910000000</v>
      </c>
    </row>
    <row r="24" spans="1:2" x14ac:dyDescent="0.25">
      <c r="A24" t="s">
        <v>25</v>
      </c>
      <c r="B24" s="10">
        <f>B22/(B22+B23)</f>
        <v>0.8905180085206827</v>
      </c>
    </row>
    <row r="25" spans="1:2" x14ac:dyDescent="0.25">
      <c r="A25" t="s">
        <v>26</v>
      </c>
      <c r="B25" s="10">
        <f>1-B24</f>
        <v>0.10948199147931725</v>
      </c>
    </row>
    <row r="26" spans="1:2" x14ac:dyDescent="0.25">
      <c r="A26" t="s">
        <v>27</v>
      </c>
      <c r="B26" s="12">
        <f>B24*B20+B25*B21*(1-B8)</f>
        <v>0.10848309858911531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926240000000</v>
      </c>
      <c r="C29" s="8" t="s">
        <v>30</v>
      </c>
    </row>
    <row r="30" spans="1:2" x14ac:dyDescent="0.25">
      <c r="A30" t="s">
        <v>31</v>
      </c>
      <c r="B30" s="11">
        <v>-340715000000</v>
      </c>
    </row>
    <row r="31" spans="1:2" x14ac:dyDescent="0.25">
      <c r="A31" t="s">
        <v>32</v>
      </c>
      <c r="B31" s="13">
        <v>10476506978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0.007808818557295538</v>
      </c>
      <c r="C5" s="10">
        <f>Assumptions!B6</f>
        <v>0.007808818557295538</v>
      </c>
      <c r="D5" s="10">
        <f>Assumptions!B6</f>
        <v>0.007808818557295538</v>
      </c>
      <c r="E5" s="10">
        <f>Assumptions!B6</f>
        <v>0.007808818557295538</v>
      </c>
      <c r="F5" s="10">
        <f>Assumptions!B6</f>
        <v>0.007808818557295538</v>
      </c>
    </row>
    <row r="6" spans="1:6" x14ac:dyDescent="0.25">
      <c r="A6" t="s">
        <v>43</v>
      </c>
      <c r="B6" s="18">
        <f>Assumptions!B29*(1+B5)</f>
        <v>933472840100.5094</v>
      </c>
      <c r="C6" s="18">
        <f>B6*(1+C5)</f>
        <v>940762160137.0176</v>
      </c>
      <c r="D6" s="18">
        <f>C6*(1+D5)</f>
        <v>948108401151.0969</v>
      </c>
      <c r="E6" s="18">
        <f>D6*(1+E5)</f>
        <v>955512007628.3334</v>
      </c>
      <c r="F6" s="18">
        <f>E6*(1+F5)</f>
        <v>962973427525.2202</v>
      </c>
    </row>
    <row r="7" spans="1:6" x14ac:dyDescent="0.25">
      <c r="A7" t="s">
        <v>5</v>
      </c>
      <c r="B7" s="10">
        <f>Assumptions!B7</f>
        <v>0.15768238253282868</v>
      </c>
      <c r="C7" s="10">
        <f>Assumptions!B7</f>
        <v>0.15768238253282868</v>
      </c>
      <c r="D7" s="10">
        <f>Assumptions!B7</f>
        <v>0.15768238253282868</v>
      </c>
      <c r="E7" s="10">
        <f>Assumptions!B7</f>
        <v>0.15768238253282868</v>
      </c>
      <c r="F7" s="10">
        <f>Assumptions!B7</f>
        <v>0.15768238253282868</v>
      </c>
    </row>
    <row r="8" spans="1:6" x14ac:dyDescent="0.25">
      <c r="A8" t="s">
        <v>44</v>
      </c>
      <c r="B8" s="18">
        <f>B6*B7</f>
        <v>147192221456.73453</v>
      </c>
      <c r="C8" s="18">
        <f>C6*C7</f>
        <v>148341618807.13544</v>
      </c>
      <c r="D8" s="18">
        <f>D6*D7</f>
        <v>149499991592.89584</v>
      </c>
      <c r="E8" s="18">
        <f>E6*E7</f>
        <v>150667409901.56198</v>
      </c>
      <c r="F8" s="18">
        <f>F6*F7</f>
        <v>151843944367.98096</v>
      </c>
    </row>
    <row r="9" spans="1:6" x14ac:dyDescent="0.25">
      <c r="A9" t="s">
        <v>45</v>
      </c>
      <c r="B9" s="18">
        <f>B8*(1-Assumptions!B8)</f>
        <v>111897435941.36418</v>
      </c>
      <c r="C9" s="18">
        <f>C8*(1-Assumptions!B8)</f>
        <v>112771222715.6569</v>
      </c>
      <c r="D9" s="18">
        <f>D8*(1-Assumptions!B8)</f>
        <v>113651832732.32782</v>
      </c>
      <c r="E9" s="18">
        <f>E8*(1-Assumptions!B8)</f>
        <v>114539319272.83868</v>
      </c>
      <c r="F9" s="18">
        <f>F8*(1-Assumptions!B8)</f>
        <v>115433736034.71643</v>
      </c>
    </row>
    <row r="10" spans="1:6" x14ac:dyDescent="0.25">
      <c r="A10" t="s">
        <v>46</v>
      </c>
      <c r="B10" s="18">
        <f>B6*Assumptions!B9</f>
        <v>32554365886.549164</v>
      </c>
      <c r="C10" s="18">
        <f>C6*Assumptions!B9</f>
        <v>32808577023.005035</v>
      </c>
      <c r="D10" s="18">
        <f>D6*Assumptions!B9</f>
        <v>33064773248.100735</v>
      </c>
      <c r="E10" s="18">
        <f>E6*Assumptions!B9</f>
        <v>33322970063.03327</v>
      </c>
      <c r="F10" s="18">
        <f>F6*Assumptions!B9</f>
        <v>33583183090.04569</v>
      </c>
    </row>
    <row r="11" spans="1:6" x14ac:dyDescent="0.25">
      <c r="A11" t="s">
        <v>47</v>
      </c>
      <c r="B11" s="18">
        <f>-B6*Assumptions!B10</f>
        <v>-14428371305.613329</v>
      </c>
      <c r="C11" s="18">
        <f>-C6*Assumptions!B10</f>
        <v>-14541039839.216152</v>
      </c>
      <c r="D11" s="18">
        <f>-D6*Assumptions!B10</f>
        <v>-14654588180.954998</v>
      </c>
      <c r="E11" s="18">
        <f>-E6*Assumptions!B10</f>
        <v>-14769023201.09196</v>
      </c>
      <c r="F11" s="18">
        <f>-F6*Assumptions!B10</f>
        <v>-14884351823.537777</v>
      </c>
    </row>
    <row r="12" spans="1:6" x14ac:dyDescent="0.25">
      <c r="A12" t="s">
        <v>48</v>
      </c>
      <c r="B12" s="18">
        <f>-(B6-Assumptions!B29)*Assumptions!B11</f>
        <v>-7232840100.509399</v>
      </c>
      <c r="C12" s="18">
        <f>-(C6-B6)*Assumptions!B11</f>
        <v>-7289320036.508179</v>
      </c>
      <c r="D12" s="18">
        <f>-(D6-C6)*Assumptions!B11</f>
        <v>-7346241014.079346</v>
      </c>
      <c r="E12" s="18">
        <f>-(E6-D6)*Assumptions!B11</f>
        <v>-7403606477.23645</v>
      </c>
      <c r="F12" s="18">
        <f>-(F6-E6)*Assumptions!B11</f>
        <v>-7461419896.886841</v>
      </c>
    </row>
    <row r="13" spans="1:6" x14ac:dyDescent="0.25">
      <c r="A13" s="19" t="s">
        <v>49</v>
      </c>
      <c r="B13" s="20">
        <f>B9+B10+B11+B12</f>
        <v>122790590421.7906</v>
      </c>
      <c r="C13" s="20">
        <f>C9+C10+C11+C12</f>
        <v>123749439862.93759</v>
      </c>
      <c r="D13" s="20">
        <f>D9+D10+D11+D12</f>
        <v>124715776785.39421</v>
      </c>
      <c r="E13" s="20">
        <f>E9+E10+E11+E12</f>
        <v>125689659657.54353</v>
      </c>
      <c r="F13" s="20">
        <f>F9+F10+F11+F12</f>
        <v>126671147404.3375</v>
      </c>
    </row>
    <row r="14" spans="1:6" x14ac:dyDescent="0.25">
      <c r="A14" t="s">
        <v>50</v>
      </c>
      <c r="B14" s="21">
        <f>1/(1+Assumptions!$B$26)^(1-0.5*Assumptions!$B$32)</f>
        <v>0.9498072103755242</v>
      </c>
      <c r="C14" s="21">
        <f>1/(1+Assumptions!$B$26)^(2-0.5*Assumptions!$B$32)</f>
        <v>0.8568531280129081</v>
      </c>
      <c r="D14" s="21">
        <f>1/(1+Assumptions!$B$26)^(3-0.5*Assumptions!$B$32)</f>
        <v>0.7729961143327458</v>
      </c>
      <c r="E14" s="21">
        <f>1/(1+Assumptions!$B$26)^(4-0.5*Assumptions!$B$32)</f>
        <v>0.6973458732177519</v>
      </c>
      <c r="F14" s="21">
        <f>1/(1+Assumptions!$B$26)^(5-0.5*Assumptions!$B$32)</f>
        <v>0.6290992385047083</v>
      </c>
    </row>
    <row r="15" spans="1:6" x14ac:dyDescent="0.25">
      <c r="A15" s="19" t="s">
        <v>51</v>
      </c>
      <c r="B15" s="20">
        <f>B13*B14</f>
        <v>116627388148.88449</v>
      </c>
      <c r="C15" s="20">
        <f>C13*C14</f>
        <v>106035094636.40334</v>
      </c>
      <c r="D15" s="20">
        <f>D13*D14</f>
        <v>96404810851.0998</v>
      </c>
      <c r="E15" s="20">
        <f>E13*E14</f>
        <v>87649165468.33174</v>
      </c>
      <c r="F15" s="20">
        <f>F13*F14</f>
        <v>79688722372.58636</v>
      </c>
    </row>
    <row r="17" spans="1:2" x14ac:dyDescent="0.25">
      <c r="A17" s="22" t="s">
        <v>52</v>
      </c>
      <c r="B17" s="23">
        <f>SUM(B15:F15)</f>
        <v>486405181477.3057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126671147404.3375</v>
      </c>
    </row>
    <row r="5" spans="1:2" x14ac:dyDescent="0.25">
      <c r="A5" t="s">
        <v>56</v>
      </c>
      <c r="B5" s="18">
        <f>IF(Assumptions!$B$33=0,B4,B4-Forecast!F11-Forecast!F10-Forecast!F12)</f>
        <v>118597136176.16191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0.22122938169055495</v>
      </c>
    </row>
    <row r="7" spans="1:2" x14ac:dyDescent="0.25">
      <c r="A7" t="s">
        <v>58</v>
      </c>
      <c r="B7" s="18">
        <f>-MAX(Forecast!F9,0)*B6</f>
        <v>-26237171106.522846</v>
      </c>
    </row>
    <row r="8" spans="1:2" x14ac:dyDescent="0.25">
      <c r="A8" t="s">
        <v>59</v>
      </c>
      <c r="B8" s="18">
        <f>IF(OR(Assumptions!$B$33=0,Assumptions!B12&lt;=0),B5,MAX(B5+B7,0))</f>
        <v>92359965069.63907</v>
      </c>
    </row>
    <row r="9" spans="1:2" x14ac:dyDescent="0.25">
      <c r="A9" t="s">
        <v>60</v>
      </c>
      <c r="B9" s="18">
        <f>B8*(1+Assumptions!B12)/(Assumptions!B26-Assumptions!B12)</f>
        <v>1133989583476.2793</v>
      </c>
    </row>
    <row r="10" spans="1:2" x14ac:dyDescent="0.25">
      <c r="A10" t="s">
        <v>61</v>
      </c>
      <c r="B10" s="18">
        <f>B9/(1+Assumptions!B26)^(5-0.5*Assumptions!B32)</f>
        <v>713391983437.1986</v>
      </c>
    </row>
    <row r="11" spans="1:2" x14ac:dyDescent="0.25">
      <c r="A11" t="s">
        <v>62</v>
      </c>
      <c r="B11" s="18">
        <f>Forecast!B17+B10</f>
        <v>1199797164914.5044</v>
      </c>
    </row>
    <row r="12" spans="1:2" x14ac:dyDescent="0.25">
      <c r="A12" t="s">
        <v>63</v>
      </c>
      <c r="B12" s="18">
        <f>-Assumptions!B30</f>
        <v>340715000000</v>
      </c>
    </row>
    <row r="13" spans="1:2" x14ac:dyDescent="0.25">
      <c r="A13" t="s">
        <v>64</v>
      </c>
      <c r="B13" s="18">
        <f>B11+B12</f>
        <v>1540512164914.5044</v>
      </c>
    </row>
    <row r="14" spans="1:2" x14ac:dyDescent="0.25">
      <c r="A14" s="19" t="s">
        <v>65</v>
      </c>
      <c r="B14" s="24">
        <f>B13/Assumptions!B31</f>
        <v>147.04444603048347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185427127458.02664</v>
      </c>
    </row>
    <row r="18" spans="1:2" x14ac:dyDescent="0.25">
      <c r="A18" t="s">
        <v>60</v>
      </c>
      <c r="B18" s="18">
        <f>B17*Assumptions!B13</f>
        <v>1362604969665.7432</v>
      </c>
    </row>
    <row r="19" spans="1:2" x14ac:dyDescent="0.25">
      <c r="A19" t="s">
        <v>61</v>
      </c>
      <c r="B19" s="18">
        <f>B18/(1+Assumptions!B26)^(5-0.5*Assumptions!B32)</f>
        <v>857213748799.4502</v>
      </c>
    </row>
    <row r="20" spans="1:2" x14ac:dyDescent="0.25">
      <c r="A20" t="s">
        <v>62</v>
      </c>
      <c r="B20" s="18">
        <f>Forecast!B17+B19</f>
        <v>1343618930276.7559</v>
      </c>
    </row>
    <row r="21" spans="1:2" x14ac:dyDescent="0.25">
      <c r="A21" t="s">
        <v>63</v>
      </c>
      <c r="B21" s="18">
        <f>-Assumptions!B30</f>
        <v>340715000000</v>
      </c>
    </row>
    <row r="22" spans="1:2" x14ac:dyDescent="0.25">
      <c r="A22" t="s">
        <v>64</v>
      </c>
      <c r="B22" s="18">
        <f>B20+B21</f>
        <v>1684333930276.7559</v>
      </c>
    </row>
    <row r="23" spans="1:2" x14ac:dyDescent="0.25">
      <c r="A23" s="19" t="s">
        <v>65</v>
      </c>
      <c r="B23" s="25">
        <f>B22/Assumptions!B31</f>
        <v>160.77247252483582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166.83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147.04444603048347</v>
      </c>
    </row>
    <row r="29" spans="1:2" x14ac:dyDescent="0.25">
      <c r="A29" s="19" t="s">
        <v>73</v>
      </c>
      <c r="B29" s="12">
        <f>B28/B26-1</f>
        <v>-0.11859709866041201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0.088483</v>
      </c>
      <c r="B5" s="31">
        <v>173.55606387528883</v>
      </c>
      <c r="C5" s="31">
        <v>175.71207589899763</v>
      </c>
      <c r="D5" s="31">
        <v>178.15383474318895</v>
      </c>
      <c r="E5" s="31">
        <v>180.95463012123668</v>
      </c>
      <c r="F5" s="31">
        <v>184.21515847888685</v>
      </c>
    </row>
    <row r="6" spans="1:6" x14ac:dyDescent="0.25">
      <c r="A6" s="30">
        <v>0.098483</v>
      </c>
      <c r="B6" s="31">
        <v>158.15405987478425</v>
      </c>
      <c r="C6" s="31">
        <v>159.2813799360116</v>
      </c>
      <c r="D6" s="31">
        <v>160.51744671677204</v>
      </c>
      <c r="E6" s="31">
        <v>161.88607927862833</v>
      </c>
      <c r="F6" s="31">
        <v>163.41860075874212</v>
      </c>
    </row>
    <row r="7" spans="1:6" x14ac:dyDescent="0.25">
      <c r="A7" s="30">
        <v>0.108483</v>
      </c>
      <c r="B7" s="31">
        <v>146.00960141485285</v>
      </c>
      <c r="C7" s="31">
        <v>146.51564623941488</v>
      </c>
      <c r="D7" s="32">
        <v>147.04456324027274</v>
      </c>
      <c r="E7" s="31">
        <v>147.60072384365174</v>
      </c>
      <c r="F7" s="31">
        <v>148.18968925469886</v>
      </c>
    </row>
    <row r="8" spans="1:6" x14ac:dyDescent="0.25">
      <c r="A8" s="30">
        <v>0.118483</v>
      </c>
      <c r="B8" s="31">
        <v>136.59184113031827</v>
      </c>
      <c r="C8" s="31">
        <v>136.88046976411533</v>
      </c>
      <c r="D8" s="31">
        <v>137.1690983979124</v>
      </c>
      <c r="E8" s="31">
        <v>137.45772703170945</v>
      </c>
      <c r="F8" s="31">
        <v>137.7463556655065</v>
      </c>
    </row>
    <row r="9" spans="1:6" x14ac:dyDescent="0.25">
      <c r="A9" s="30">
        <v>0.128483</v>
      </c>
      <c r="B9" s="31">
        <v>128.99500463019982</v>
      </c>
      <c r="C9" s="31">
        <v>129.2507185894427</v>
      </c>
      <c r="D9" s="31">
        <v>129.50643254868555</v>
      </c>
      <c r="E9" s="31">
        <v>129.76214650792843</v>
      </c>
      <c r="F9" s="31">
        <v>130.0178604671713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926240000000</v>
      </c>
      <c r="C5" s="18">
        <v>890884000000</v>
      </c>
      <c r="D5" s="18">
        <v>897603000000</v>
      </c>
      <c r="E5" s="18">
        <v>904876000000</v>
      </c>
      <c r="F5" s="8" t="s">
        <v>84</v>
      </c>
    </row>
    <row r="6" spans="1:6" x14ac:dyDescent="0.25">
      <c r="A6" t="s">
        <v>44</v>
      </c>
      <c r="B6" s="18">
        <v>149126000000</v>
      </c>
      <c r="C6" s="18">
        <v>150686000000</v>
      </c>
      <c r="D6" s="18">
        <v>135759000000</v>
      </c>
      <c r="E6" s="18">
        <v>135134000000</v>
      </c>
      <c r="F6" s="8" t="s">
        <v>85</v>
      </c>
    </row>
    <row r="7" spans="1:6" x14ac:dyDescent="0.25">
      <c r="A7" t="s">
        <v>86</v>
      </c>
      <c r="B7" s="18">
        <v>29107000000</v>
      </c>
      <c r="C7" s="18">
        <v>29579000000</v>
      </c>
      <c r="D7" s="18">
        <v>34071000000</v>
      </c>
      <c r="E7" s="18">
        <v>33402000000</v>
      </c>
      <c r="F7" s="8" t="s">
        <v>87</v>
      </c>
    </row>
    <row r="8" spans="1:6" x14ac:dyDescent="0.25">
      <c r="A8" t="s">
        <v>88</v>
      </c>
      <c r="B8" s="18">
        <v>15603000000</v>
      </c>
      <c r="C8" s="18">
        <v>15037000000</v>
      </c>
      <c r="D8" s="18">
        <v>10510000000</v>
      </c>
      <c r="E8" s="18">
        <v>14834000000</v>
      </c>
      <c r="F8" s="8" t="s">
        <v>89</v>
      </c>
    </row>
    <row r="9" spans="1:6" x14ac:dyDescent="0.25">
      <c r="A9" t="s">
        <v>90</v>
      </c>
      <c r="B9" s="18">
        <v>13924000000</v>
      </c>
      <c r="C9" s="18">
        <v>-10274000000</v>
      </c>
      <c r="D9" s="18">
        <v>-17411000000</v>
      </c>
      <c r="E9" s="18">
        <v>13952000000</v>
      </c>
      <c r="F9" s="8" t="s">
        <v>91</v>
      </c>
    </row>
    <row r="10" spans="1:6" x14ac:dyDescent="0.25">
      <c r="A10" t="s">
        <v>92</v>
      </c>
      <c r="B10" s="18">
        <v>202910000000</v>
      </c>
      <c r="C10" s="18">
        <v>192035000000</v>
      </c>
      <c r="D10" s="18">
        <v>164649000000</v>
      </c>
      <c r="E10" s="18">
        <v>174666000000</v>
      </c>
      <c r="F10" s="8" t="s">
        <v>93</v>
      </c>
    </row>
    <row r="11" spans="1:6" x14ac:dyDescent="0.25">
      <c r="A11" t="s">
        <v>94</v>
      </c>
      <c r="B11" s="18">
        <v>543625000000</v>
      </c>
      <c r="C11" s="18">
        <v>532373000000</v>
      </c>
      <c r="D11" s="18">
        <v>410012000000</v>
      </c>
      <c r="E11" s="18">
        <v>401866000000</v>
      </c>
      <c r="F11" s="8" t="s">
        <v>95</v>
      </c>
    </row>
    <row r="12" spans="1:6" x14ac:dyDescent="0.25">
      <c r="A12" t="s">
        <v>32</v>
      </c>
      <c r="B12" s="34">
        <v>10476506978</v>
      </c>
      <c r="C12" s="34">
        <v>10488939392</v>
      </c>
      <c r="D12" s="34">
        <v>10611424628</v>
      </c>
      <c r="E12" s="34">
        <v>10977982350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2026-09-19T00:06:57Z</dcterms:modified>
</cp:coreProperties>
</file>